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02" activeTab="6"/>
  </bookViews>
  <sheets>
    <sheet name="ANEXA 2 BVC 2014-2017" sheetId="1" r:id="rId1"/>
    <sheet name="ANEXA 3 BVC 2014-2017" sheetId="2" r:id="rId2"/>
    <sheet name="ANEXA 7 BVC 2014-2017" sheetId="3" r:id="rId3"/>
    <sheet name="ANEXA 1 BVC 2014-2017" sheetId="4" r:id="rId4"/>
    <sheet name="ANEXA 4 BVC 201-2017" sheetId="5" r:id="rId5"/>
    <sheet name="ANEXA 8 BVC 2014-2014" sheetId="6" r:id="rId6"/>
    <sheet name="Anexa 5BVC 2014-2017" sheetId="7" r:id="rId7"/>
    <sheet name="ANEXA 6 BVC 2014-2017" sheetId="8" r:id="rId8"/>
  </sheets>
  <definedNames/>
  <calcPr fullCalcOnLoad="1"/>
</workbook>
</file>

<file path=xl/sharedStrings.xml><?xml version="1.0" encoding="utf-8"?>
<sst xmlns="http://schemas.openxmlformats.org/spreadsheetml/2006/main" count="1101" uniqueCount="758">
  <si>
    <t>Venituri financiare (rd23+ 24+ rd 25+rd 26+rd 27), din care:</t>
  </si>
  <si>
    <t xml:space="preserve">  a.din imobilizari financiare</t>
  </si>
  <si>
    <t xml:space="preserve">  b.din investitii financiare</t>
  </si>
  <si>
    <t xml:space="preserve">  c.din diferente de curs</t>
  </si>
  <si>
    <t>A. Cheltuieli cu bunuri si servicii( rd 32+rd 40+ rd 46), din care:</t>
  </si>
  <si>
    <t xml:space="preserve">    b)cheltuieli cu materialele consumabile, din care:</t>
  </si>
  <si>
    <t xml:space="preserve">   c)cheltuieli privind materialele de natura obiectelor de inventar</t>
  </si>
  <si>
    <t>d.   cheltuieli privind energia si apa</t>
  </si>
  <si>
    <t>e.    cheltuieli privind marfurile</t>
  </si>
  <si>
    <t xml:space="preserve">   a.    cheltuieli cu colaboratorii</t>
  </si>
  <si>
    <t>b..  cheltuieli privind comisioanele si onorariul , din care:</t>
  </si>
  <si>
    <t>c.   cheltuieli de protocol,reclama si publicitate rd 51+rd 53, din care:</t>
  </si>
  <si>
    <t xml:space="preserve"> e.    cheltuieli cu transportul de bunuri si persoane</t>
  </si>
  <si>
    <t xml:space="preserve"> f.  cheltuieli de deplasare ,detasare,transfer, din care:</t>
  </si>
  <si>
    <t xml:space="preserve">  g.    cheltuieli postale si taxe de telecomunicatii</t>
  </si>
  <si>
    <t xml:space="preserve">    h.    cheltuieli cu serviciile bancare si asimilate</t>
  </si>
  <si>
    <t>B. Cheltuieli cu impozite, taxe si varsaminte asimilate (rd 80+rd.81+rd 82+rd 83+rd 84+rd 85), din care:</t>
  </si>
  <si>
    <t xml:space="preserve">   a.   cheltuieli cu taxa pt activitatea de exploatare a resurselor minerale</t>
  </si>
  <si>
    <t xml:space="preserve">    b. ch cu redeventa pt concesionarea bunurilor publice si resurse minerale</t>
  </si>
  <si>
    <t xml:space="preserve">  c.     ch cu taxa de licenta</t>
  </si>
  <si>
    <t xml:space="preserve">  d.      ch cu taxa de autorizare</t>
  </si>
  <si>
    <t xml:space="preserve">  e.      ch cu taxa de mediu </t>
  </si>
  <si>
    <t xml:space="preserve">  f.       ch cu alte taxe si impozite</t>
  </si>
  <si>
    <t xml:space="preserve"> C2     Bonusuri (rd 93+rd 96+rd 97+rd98+rd 99) , din care:</t>
  </si>
  <si>
    <t xml:space="preserve">  a.    cheltuieli privind dobanzile (rd 138+rd 139) , din care:</t>
  </si>
  <si>
    <t xml:space="preserve"> c.      alte cheltuieli financiare</t>
  </si>
  <si>
    <t xml:space="preserve">  a.   Castigul mediu lunar pe salariat determinat pe baza ch.cu salariile  (rd 151/rd 153)/12*1000</t>
  </si>
  <si>
    <t xml:space="preserve">     b.  Castigul mediu lunar pe salariat (lei/persoana) determinat pe baza ch. De natura salariala  (rd 150/rd 153)/12*1000</t>
  </si>
  <si>
    <t>a. Productivitatea muncii in unitati valorice pe total personal mediu mii lei/pers. Rd.2/rd.153</t>
  </si>
  <si>
    <t xml:space="preserve"> b.      Productivitatea muncii in unitati fizice  pe total personal mediu (cant.produse finite /persoana) W+=Qpf/rd.153</t>
  </si>
  <si>
    <t>c1.  Elemente de calcul a productivitatii muncii in unitati fizice ,din care:</t>
  </si>
  <si>
    <r>
      <t>SURSE DE FINANTARE A INVESTITIILOR, d</t>
    </r>
    <r>
      <rPr>
        <sz val="12"/>
        <color indexed="8"/>
        <rFont val="Arial"/>
        <family val="2"/>
      </rPr>
      <t>in care:</t>
    </r>
  </si>
  <si>
    <t>an 2015</t>
  </si>
  <si>
    <t>an 2016</t>
  </si>
  <si>
    <t>spec. si alte oblig.legale Rd(114+115+116+117+118+119)</t>
  </si>
  <si>
    <t>alte venituri financiare-cota parte amortizare imob.primite titlu gratuit,plusuri inventar</t>
  </si>
  <si>
    <t xml:space="preserve">   d.   in dobanzi</t>
  </si>
  <si>
    <t xml:space="preserve">    e.  alte venituri financiare-bcr</t>
  </si>
  <si>
    <t>Venituri extraordinare</t>
  </si>
  <si>
    <t>CHELTUIELI TOTALE( rd 30+rd 136 rd144)</t>
  </si>
  <si>
    <t>Cheltuieli de exploatare (rd 31+rd 79+rd 86+rd 120) , din care:</t>
  </si>
  <si>
    <t>CHELTUIELI .DE EXPLOATARE( rd.31+79+86+120) din care:</t>
  </si>
  <si>
    <t>ch pers</t>
  </si>
  <si>
    <t>A</t>
  </si>
  <si>
    <t>Cheltuieli privind stocurile (rd.33,34, 37,38,39 )din care:</t>
  </si>
  <si>
    <t>b1)</t>
  </si>
  <si>
    <t>cheltuieli cu piesele de schimb</t>
  </si>
  <si>
    <t>b2)</t>
  </si>
  <si>
    <t>cheltuieli cu combustibili</t>
  </si>
  <si>
    <t>Cheltuieli privind serviciile executate de terti ( red.41+rd 42+rd 45), din care:</t>
  </si>
  <si>
    <t>a.  cheltuieli cu intretinerea si reparatiile</t>
  </si>
  <si>
    <t>b.   cheltuieli privind chiriile(rd 43+rd 44) din care:</t>
  </si>
  <si>
    <t>-catre operatori cu capital integral/majoritar de stat</t>
  </si>
  <si>
    <t>-catre operatori cu capital privat</t>
  </si>
  <si>
    <t>c.     prime de asigurare</t>
  </si>
  <si>
    <t>Cheltuieli cu alte servicii executate de terti (47+rd 48++rd 50+rd 57+rd 62+rd 63+rd 67+rd 68+rd69,+78 din care:</t>
  </si>
  <si>
    <t>c1)</t>
  </si>
  <si>
    <t>cheltuieli de protocol, din care:</t>
  </si>
  <si>
    <t>- tichete cadou potrivit Legii 193/2006, cu modificarile ulterioare</t>
  </si>
  <si>
    <t>c2)</t>
  </si>
  <si>
    <t>cheltuieli de reclama si publicitate, din care:</t>
  </si>
  <si>
    <t>-tichete cadou pt cheltuieli de reclama si publicitate, potrivit Legii193/2006 , cu modificarile ulterioare</t>
  </si>
  <si>
    <t>- tichete cadou pt campanii de marketing, studiul pietei, promovarea pe piete existente sau noi, potrivit Legii 193/2006, cu modificarile ulterioare</t>
  </si>
  <si>
    <t>- ch de promovare a produselor</t>
  </si>
  <si>
    <t xml:space="preserve">        d. Ch cu sponsorizarea (rd 58+rd59+ 60+rd 61), din care:</t>
  </si>
  <si>
    <t>d1)</t>
  </si>
  <si>
    <t>ch de sponsorizare a cluburilor sportive</t>
  </si>
  <si>
    <t>d2)</t>
  </si>
  <si>
    <t>ch de sponsorizare a unitatilor de cult</t>
  </si>
  <si>
    <t>d3)</t>
  </si>
  <si>
    <t>d4)</t>
  </si>
  <si>
    <t>alte cheltuieli cu sponsorizarea</t>
  </si>
  <si>
    <t>-cheltuieli cu diurna( rd 66+rd 67) din care:</t>
  </si>
  <si>
    <t>- interna</t>
  </si>
  <si>
    <t>-externa</t>
  </si>
  <si>
    <t xml:space="preserve">cheltuieli de asigurare si paza  </t>
  </si>
  <si>
    <t>cheltuieli privind intretinerea si functionarea tehnicii de calcul</t>
  </si>
  <si>
    <t>cheltuieli cu pregatirea profesionala</t>
  </si>
  <si>
    <t>cheltuieli cu reevaluarea imobilizarilor corporale si necorporale, din care :</t>
  </si>
  <si>
    <t>-aferente bunurilor de natura domeniului public</t>
  </si>
  <si>
    <t>cheltuieli privind recrutarea si plasarea personalului de conducere conform Ordonantei de urgenta a Guvernului nr 109/2011</t>
  </si>
  <si>
    <t>C</t>
  </si>
  <si>
    <t>C. Cheltuieli cu personalul (rd 87+rd 100+rd.104 +rd 113 din care:</t>
  </si>
  <si>
    <t>Cheltuieli cu personalul rd.87+100+104+113,din care:</t>
  </si>
  <si>
    <t>C0        Cheltuieli de natura salariala rd.88+92</t>
  </si>
  <si>
    <t>C1</t>
  </si>
  <si>
    <t xml:space="preserve">   C1  Cheltuieli cu salariile( rd89+rd 90+rd 91), din care:</t>
  </si>
  <si>
    <t>dif 51</t>
  </si>
  <si>
    <t>salarii de baza</t>
  </si>
  <si>
    <t>sporuri, prime si alte bonificatii aferente salariului de baza (conform CCM)</t>
  </si>
  <si>
    <t>alte bonificatii (conform CCM)</t>
  </si>
  <si>
    <t>tichete,deplas,preg cadre</t>
  </si>
  <si>
    <t>C2</t>
  </si>
  <si>
    <t>a )cheltuieli sociale prevazute de art 21 din Legea 571/2003 privind Codul Fiscal , cu modificarile ulterioare, din care:</t>
  </si>
  <si>
    <t>cheltuieli sociale prevazute de art 21 din Legea 571/2003 privind Codul Fiscal , cu modificarile ulterioare, din care:</t>
  </si>
  <si>
    <t>-tichete de cresa , cf Legii 193/2006, cu modificarile ukterioare;</t>
  </si>
  <si>
    <t>-tichete cadou pt cheltuieli sociale potrivit Legii 193/2006, cu modificarile ulterioare</t>
  </si>
  <si>
    <t>tichete de masa</t>
  </si>
  <si>
    <t>tichete de vacanta</t>
  </si>
  <si>
    <t>ch privind participarea salariatilor la profitul obtinut in anul precedent</t>
  </si>
  <si>
    <t>Anexa7</t>
  </si>
  <si>
    <r>
      <t xml:space="preserve">   </t>
    </r>
    <r>
      <rPr>
        <b/>
        <u val="single"/>
        <sz val="14"/>
        <rFont val="Arial"/>
        <family val="2"/>
      </rPr>
      <t>Situatia datoriilor rezultate din imprumuturile contractate</t>
    </r>
    <r>
      <rPr>
        <b/>
        <sz val="14"/>
        <rFont val="Arial"/>
        <family val="2"/>
      </rPr>
      <t xml:space="preserve"> </t>
    </r>
  </si>
  <si>
    <t xml:space="preserve">   lei</t>
  </si>
  <si>
    <t>Valoarea</t>
  </si>
  <si>
    <t>Perioada</t>
  </si>
  <si>
    <t>Sold</t>
  </si>
  <si>
    <t xml:space="preserve">                           Valoarea anuala</t>
  </si>
  <si>
    <t xml:space="preserve">                Valoarea anuala</t>
  </si>
  <si>
    <t xml:space="preserve">              Valoarea anuala</t>
  </si>
  <si>
    <t>creditului</t>
  </si>
  <si>
    <t>de</t>
  </si>
  <si>
    <t>sfarsit</t>
  </si>
  <si>
    <t xml:space="preserve">                            scadenta in </t>
  </si>
  <si>
    <t xml:space="preserve">                    scadenta in </t>
  </si>
  <si>
    <t xml:space="preserve">                  scadenta in </t>
  </si>
  <si>
    <t>conform</t>
  </si>
  <si>
    <t>ramb.</t>
  </si>
  <si>
    <t>an</t>
  </si>
  <si>
    <t xml:space="preserve">                            anul curent 2013</t>
  </si>
  <si>
    <t xml:space="preserve">                       anul 2014</t>
  </si>
  <si>
    <t xml:space="preserve">                  anul 2015</t>
  </si>
  <si>
    <t>contract</t>
  </si>
  <si>
    <t>in ani</t>
  </si>
  <si>
    <t>prec.</t>
  </si>
  <si>
    <t>TOTAL</t>
  </si>
  <si>
    <t>rate</t>
  </si>
  <si>
    <t>doban-</t>
  </si>
  <si>
    <t xml:space="preserve">diferente </t>
  </si>
  <si>
    <t>comi-</t>
  </si>
  <si>
    <t>(N-1)</t>
  </si>
  <si>
    <t xml:space="preserve">    zi</t>
  </si>
  <si>
    <t xml:space="preserve">de curs </t>
  </si>
  <si>
    <t>sioa-</t>
  </si>
  <si>
    <t xml:space="preserve">   zi</t>
  </si>
  <si>
    <t>valutar</t>
  </si>
  <si>
    <t xml:space="preserve">  ne</t>
  </si>
  <si>
    <t xml:space="preserve">   ne</t>
  </si>
  <si>
    <t>nefavora.</t>
  </si>
  <si>
    <t>Credite pentru activitatea curenta</t>
  </si>
  <si>
    <t>To</t>
  </si>
  <si>
    <t>tal</t>
  </si>
  <si>
    <t>Credite pentru investitii</t>
  </si>
  <si>
    <t>Ge</t>
  </si>
  <si>
    <t>ne</t>
  </si>
  <si>
    <t>ral</t>
  </si>
  <si>
    <t>A+</t>
  </si>
  <si>
    <t>DIRECTOR GENERAL,                                             DIRECTOR ECONOMIC,                                       DIRECTOR DE PRODUCTIE,</t>
  </si>
  <si>
    <t>IVASCU SORIN                                                              URETU CLAUDIA                                               NICOLAU ALINA</t>
  </si>
  <si>
    <t>alte cheltuieli cf CCM</t>
  </si>
  <si>
    <t>e)alte cheltuieli cf CCM</t>
  </si>
  <si>
    <t>C3</t>
  </si>
  <si>
    <t>Alte cheltuieli cu personalul (rd 101+rd 102+rd 103) din care:</t>
  </si>
  <si>
    <t xml:space="preserve">a) ch cu platile compensatorii aferente disponibilizarilor de personal </t>
  </si>
  <si>
    <t>b)ch cu drepturile salariale cuvenite in baza unor hotarari judecatoresti</t>
  </si>
  <si>
    <t>c) ch de natura salariala aferente restructurarii, privatizarii, administrator special, alte comisii si comitete</t>
  </si>
  <si>
    <t>C4</t>
  </si>
  <si>
    <t>Cheltuieli aferente contractului de mandat si a unor organe de conducere si control, comisii si comitete (rd 105+rd 108+rd 111+rd 112, din care:</t>
  </si>
  <si>
    <t xml:space="preserve">            -Componenta fixa  </t>
  </si>
  <si>
    <t xml:space="preserve">           - componenta variabila</t>
  </si>
  <si>
    <t>b)pentru consiliul de administratie /consiliul de supraveghere</t>
  </si>
  <si>
    <t xml:space="preserve">            -componenta fixa </t>
  </si>
  <si>
    <t xml:space="preserve">           -componenta variabila </t>
  </si>
  <si>
    <t>c) pt AGA si cenzori</t>
  </si>
  <si>
    <t>d) pentru alte comisii si comitete constituite potrivit legii</t>
  </si>
  <si>
    <t>C5</t>
  </si>
  <si>
    <t>Cheltuieli cu asigurarile si protectia sociala, fondurile speciale si alte obligatii legale (rd 114rd 115d +116+rd 117+rd 118+rd 119), din care:</t>
  </si>
  <si>
    <t>a)ch privind contributia la asigurari sociale20.8%</t>
  </si>
  <si>
    <t>b)ch privind contributia la asiguraile pt somaj 0.5%</t>
  </si>
  <si>
    <t>c)ch privind contributia la asigurarile sociale de sanatate 5.2%</t>
  </si>
  <si>
    <t xml:space="preserve">  d)   ch privind contributiile la fondurile speciale aferente fondului de salarii 0.85%+0.25%+fd handic +0.251%acc munca =1.348% fd.garantare somaj  </t>
  </si>
  <si>
    <t xml:space="preserve">f) ch privind alte contributii si fonduri speciale </t>
  </si>
  <si>
    <t>prev 2013 cadouri copii?</t>
  </si>
  <si>
    <t>D</t>
  </si>
  <si>
    <t>Alte cheltuieli de exploatare (rd 121,124,125,126,127,128,) din care:</t>
  </si>
  <si>
    <t xml:space="preserve">    a.   Cheltuieli cu majorari si penalitati (rd122+rd 123), din care:</t>
  </si>
  <si>
    <t>- catre bugetul general consolidat</t>
  </si>
  <si>
    <t>- catre alti creditori</t>
  </si>
  <si>
    <t xml:space="preserve"> b.       cheltuieli privind activele imobilizate</t>
  </si>
  <si>
    <t xml:space="preserve">     c.    Ch. aferente transferurilor pt plata personalului</t>
  </si>
  <si>
    <t xml:space="preserve">  d.      alte cheltuieli</t>
  </si>
  <si>
    <t xml:space="preserve">     e.     ch cu amortizarea imobilizarilor corporale si necorporale</t>
  </si>
  <si>
    <t xml:space="preserve">   f.        ajustari si deprecieri pt pierdere de valoare si provizioane (rd 129+rd131), din care:</t>
  </si>
  <si>
    <t>ch privind ajustarile si provizioanele</t>
  </si>
  <si>
    <t xml:space="preserve">-provizioane  privind participarea la profit a salariatilor </t>
  </si>
  <si>
    <t>- provizioane in legatura cu contractul de mandat</t>
  </si>
  <si>
    <t>130 a.</t>
  </si>
  <si>
    <t>venituri din provizioane si ajustari pt depreciere sau pierderi de valoare, din care:</t>
  </si>
  <si>
    <t>din anularea provizioanelor (rd 133,134,135), din care:</t>
  </si>
  <si>
    <t>- din participarea salariatiilor la profit</t>
  </si>
  <si>
    <t>-din participarea imobilizarilor corporale si a activelor circulante</t>
  </si>
  <si>
    <t>- venituri din alte provizioane</t>
  </si>
  <si>
    <t>Cheltuieli financiare (rd 137+rd 140+rd 143, din care:</t>
  </si>
  <si>
    <t>aferente creditelor pt investitii</t>
  </si>
  <si>
    <t>aferente creditelor pt activitatea curenta</t>
  </si>
  <si>
    <t xml:space="preserve">    b.    ch din difernte de curs valutar (rd 141+rd 142), din care:</t>
  </si>
  <si>
    <t>Cheltuieli extraordinare</t>
  </si>
  <si>
    <t>REZULTATUL BRUT (profit/pierdere) (rd 1-rd 29)</t>
  </si>
  <si>
    <t>V</t>
  </si>
  <si>
    <t xml:space="preserve">      Cheltuieli de natura salariala rd.87</t>
  </si>
  <si>
    <t>Cheltuieli .cu salariile  rd.88</t>
  </si>
  <si>
    <t>Nr de personal prognozat la finele anului  152</t>
  </si>
  <si>
    <t xml:space="preserve">      Nr mediu de salariati</t>
  </si>
  <si>
    <t xml:space="preserve">        - cantitatea de produse finite </t>
  </si>
  <si>
    <t xml:space="preserve">         -pret mediu (p)</t>
  </si>
  <si>
    <t xml:space="preserve">       -valoare =qpf*p</t>
  </si>
  <si>
    <t xml:space="preserve">      -pondere in venituri totale de exploatare = rd.161/rd.2</t>
  </si>
  <si>
    <t xml:space="preserve">Creante restante,din care: </t>
  </si>
  <si>
    <t xml:space="preserve">    -de la operatori cu capital integral /majoritar de stat</t>
  </si>
  <si>
    <t xml:space="preserve">    -de la operatori cu capital privat</t>
  </si>
  <si>
    <t xml:space="preserve">   - de la bugetul de stat</t>
  </si>
  <si>
    <t xml:space="preserve">              </t>
  </si>
  <si>
    <t xml:space="preserve">   - de la bugetul local</t>
  </si>
  <si>
    <t xml:space="preserve">   - de la alte unitati </t>
  </si>
  <si>
    <t>DIRECTOR GENERAL                 DIRECTOR ECONOMIC,     DIRECTOR DE PRODUCTIE</t>
  </si>
  <si>
    <t xml:space="preserve">   IVASCU SORIN                    URETU CLAUDIA           NICOLAU ALINA</t>
  </si>
  <si>
    <t xml:space="preserve">             BUGETUL  DE VENITURI SI CHELTUIELI   PE ANUL 2014 SI ESTIMARILE PANA IN ANII 2015-2016</t>
  </si>
  <si>
    <t xml:space="preserve">                </t>
  </si>
  <si>
    <t>Nr.rdt</t>
  </si>
  <si>
    <t xml:space="preserve">Prupuneri an 2014 </t>
  </si>
  <si>
    <t>Estimari an 2015 = 2.8%</t>
  </si>
  <si>
    <t>Estimari an 2016 = 2.5%</t>
  </si>
  <si>
    <t>9=7/5</t>
  </si>
  <si>
    <t>10=8/7</t>
  </si>
  <si>
    <t>6=5/4</t>
  </si>
  <si>
    <t>8</t>
  </si>
  <si>
    <t>9</t>
  </si>
  <si>
    <t>10</t>
  </si>
  <si>
    <t>Venituri din exploatare</t>
  </si>
  <si>
    <t>Venituri financiare</t>
  </si>
  <si>
    <t>Cheltuieli de exploatare, din care:</t>
  </si>
  <si>
    <t>cheltuieli cu bunuri si servicii</t>
  </si>
  <si>
    <t>B</t>
  </si>
  <si>
    <t>cheltuieli cu impozite,taxe si varsaminte asimilate</t>
  </si>
  <si>
    <t>cheltuieli cu personalul, din care:</t>
  </si>
  <si>
    <t>ch cu salariile</t>
  </si>
  <si>
    <t>bonusuri</t>
  </si>
  <si>
    <t>alte cheltuieli cu personalul, din care:</t>
  </si>
  <si>
    <t>cheltuieli cu asigurarile si protectia sociala, fondurile speciale si alte obligatii legale</t>
  </si>
  <si>
    <t>Cheltuieli financiare</t>
  </si>
  <si>
    <t>REZULTATUL BRUT (profit/pierdere)</t>
  </si>
  <si>
    <t>cheltuieli nedeductibile</t>
  </si>
  <si>
    <t xml:space="preserve">Impozit pe profif </t>
  </si>
  <si>
    <t>Rezerve legale 5%</t>
  </si>
  <si>
    <t>Acoperirea pierderilor contabile din anii precedenti</t>
  </si>
  <si>
    <t>Constituirea surselor proprii de finantare pt proiectele cofinantate din imprumuturi externe, precum si pt constituirea surselor necesare rambursarii ratelor de capital, platii dobanzilor, comisioanelor si altor conturi</t>
  </si>
  <si>
    <t>Alte repartizari prevazute de lege</t>
  </si>
  <si>
    <t>Profitul contabil ramas dupa deducerea sumelor de la rd 22,23,24,25 si 26</t>
  </si>
  <si>
    <t>Participarea salariatilor la profit in limita a 10% din profitul net, dar nu mai mult de nivelul unui salariu de baza mediu lunar realizat la nivelul operatorului economic in exercitiul financiar de referinta</t>
  </si>
  <si>
    <t>Minim 50% varsaminte la bugetul de stat sau local , in cazul regiilor autonome, ori dividente cuvenite actionarilor in cazul societatilor / companiilor nationale si societatilor cu capital integral sau majoritar de stat , din care:</t>
  </si>
  <si>
    <t>VI</t>
  </si>
  <si>
    <t>VENITURI DIN FONDURI EUROPENE</t>
  </si>
  <si>
    <t>VII</t>
  </si>
  <si>
    <t>CHELTUIELI ELIGIBILE DIN FONDURI EUROPENE, din care:</t>
  </si>
  <si>
    <t>cheltuieli materiale</t>
  </si>
  <si>
    <t>cheltuieli cu salariile</t>
  </si>
  <si>
    <t>cheltuieli privind prestarile de servicii</t>
  </si>
  <si>
    <t>cheltuieli cu reclama si publicitate</t>
  </si>
  <si>
    <t xml:space="preserve">alte cheltuieli </t>
  </si>
  <si>
    <t>VIII</t>
  </si>
  <si>
    <t>IX</t>
  </si>
  <si>
    <t>e)Alte cheltuieli sociale</t>
  </si>
  <si>
    <t>CHELTUIELI PT INVESTITII</t>
  </si>
  <si>
    <t>X</t>
  </si>
  <si>
    <t>Nr mediu de salariati total</t>
  </si>
  <si>
    <t>Cheltuieli de natura salariala (a+b), din care:</t>
  </si>
  <si>
    <t>bonusuri+10% participare salariati profit an 2012</t>
  </si>
  <si>
    <t>Cheltuieli totale la 1000 lei venituri totale (rd 5/rd1)*1000</t>
  </si>
  <si>
    <t xml:space="preserve">Masuri de imbunatatire a rezultatului brut si </t>
  </si>
  <si>
    <t>reducere a platilor restante</t>
  </si>
  <si>
    <t>NR. Crt.</t>
  </si>
  <si>
    <t>Masuri</t>
  </si>
  <si>
    <t>Termen de realizare</t>
  </si>
  <si>
    <t>An precedent ( N-1)</t>
  </si>
  <si>
    <t>An curent</t>
  </si>
  <si>
    <t>An N+1</t>
  </si>
  <si>
    <t>An N+2</t>
  </si>
  <si>
    <t>preliminar/realizat</t>
  </si>
  <si>
    <t>Influente ( +/- )</t>
  </si>
  <si>
    <t>Rezultat brut ( +/- )</t>
  </si>
  <si>
    <t xml:space="preserve">Rezultat brut </t>
  </si>
  <si>
    <t>Pct. I</t>
  </si>
  <si>
    <t>Masuri de imbunatatire a rezultatului brut si reducere a platilor restante</t>
  </si>
  <si>
    <t>Masura 1 ………………</t>
  </si>
  <si>
    <t>x</t>
  </si>
  <si>
    <t>Masura 2 ………………</t>
  </si>
  <si>
    <t>………………..</t>
  </si>
  <si>
    <t>Masura n……………..</t>
  </si>
  <si>
    <t>TOTAL Pct. I</t>
  </si>
  <si>
    <t>Pct. II</t>
  </si>
  <si>
    <t>Cauze care diminueaza efectul masurilor prevazute la Pct. I</t>
  </si>
  <si>
    <t>Cauza 1 ………….</t>
  </si>
  <si>
    <t>Cauza 2 ………….</t>
  </si>
  <si>
    <t>……………………</t>
  </si>
  <si>
    <t>Cauza n ……………</t>
  </si>
  <si>
    <t>TOTAL Pct. II</t>
  </si>
  <si>
    <t>Pct. III</t>
  </si>
  <si>
    <t>TOTAL GENERAL Pct. I + Pct. II</t>
  </si>
  <si>
    <t xml:space="preserve">Director General </t>
  </si>
  <si>
    <t xml:space="preserve">Director Economic </t>
  </si>
  <si>
    <t xml:space="preserve">Director Productie </t>
  </si>
  <si>
    <t xml:space="preserve">                                                                                                                                                            ANEXA 6</t>
  </si>
  <si>
    <t xml:space="preserve">    Ivascu Sorin</t>
  </si>
  <si>
    <t xml:space="preserve">     Uretu Claudia</t>
  </si>
  <si>
    <t xml:space="preserve">    Nicolau Alina</t>
  </si>
  <si>
    <t xml:space="preserve">                                                                                                                                                                   ANEXA 8</t>
  </si>
  <si>
    <t xml:space="preserve">                                                                                                                                             ANEXA 3</t>
  </si>
  <si>
    <t>Anexa nr.5</t>
  </si>
  <si>
    <t>Programul de investiţii, dotări şi sursele de finanţare</t>
  </si>
  <si>
    <t>Data finalizării investiţiei</t>
  </si>
  <si>
    <t>an precedent (N-1)</t>
  </si>
  <si>
    <t>SURSE DE FINANŢARE A INVESTIŢIILOR, din care:</t>
  </si>
  <si>
    <t>Surse proprii, din care:</t>
  </si>
  <si>
    <t xml:space="preserve">  a) - amortizare</t>
  </si>
  <si>
    <t xml:space="preserve">  b) - profit</t>
  </si>
  <si>
    <t>Alocaţii de la buget</t>
  </si>
  <si>
    <t xml:space="preserve">  a) - interne</t>
  </si>
  <si>
    <t xml:space="preserve">  b) - externe</t>
  </si>
  <si>
    <t xml:space="preserve">Alte surse, din care: 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</si>
  <si>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</si>
  <si>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</si>
  <si>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</si>
  <si>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</si>
  <si>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</si>
  <si>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</si>
  <si>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</si>
  <si>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</si>
  <si>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</si>
  <si>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</si>
  <si>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</si>
  <si>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</si>
  <si>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Rambursări de rate aferente creditelor pentru investiţii, din care:</t>
  </si>
  <si>
    <t xml:space="preserve">   a) - interne</t>
  </si>
  <si>
    <t xml:space="preserve">   b)- externe</t>
  </si>
  <si>
    <t>Realizat/ Preliminat 2013</t>
  </si>
  <si>
    <t>an curent 2014</t>
  </si>
  <si>
    <t>Aprobat  2013</t>
  </si>
  <si>
    <t xml:space="preserve">   - (denumire obiectiv)= District M artalogi  si Cepari </t>
  </si>
  <si>
    <t xml:space="preserve">    a)cheltuieli cu materii prime</t>
  </si>
  <si>
    <t xml:space="preserve"> i.     alte cheltuieli cu serviciile executate de terti , din care:</t>
  </si>
  <si>
    <t xml:space="preserve">    j, alte cheltuieli</t>
  </si>
  <si>
    <t>Cheltueli cu bunuri si servicii rd.32+40+46) din care:</t>
  </si>
  <si>
    <t>cheltuieli de sponsorizare a cluburilor sportive</t>
  </si>
  <si>
    <t>cheltuieli de sponsorizare a unitatilor de cult</t>
  </si>
  <si>
    <t>cheltuieli de asigurare si paza</t>
  </si>
  <si>
    <t>C0</t>
  </si>
  <si>
    <t xml:space="preserve">REGIA AUTONOMA JUDETEANA </t>
  </si>
  <si>
    <t>Anexa 4.</t>
  </si>
  <si>
    <t>DE DRUMURI ARGES RA</t>
  </si>
  <si>
    <t xml:space="preserve">                  Repartizarea pe trimestre a indicatorilor economico - financiari </t>
  </si>
  <si>
    <t xml:space="preserve"> mii  lei</t>
  </si>
  <si>
    <t xml:space="preserve">         INDICATORI</t>
  </si>
  <si>
    <t>Nr.</t>
  </si>
  <si>
    <t xml:space="preserve"> Propuneri Buget  2014 </t>
  </si>
  <si>
    <t>Trim   I</t>
  </si>
  <si>
    <t>Executie TRIM I</t>
  </si>
  <si>
    <t>Trim.II</t>
  </si>
  <si>
    <t>Executie TRIM II</t>
  </si>
  <si>
    <t>Trim.III</t>
  </si>
  <si>
    <t>Executie TRIM III</t>
  </si>
  <si>
    <t>Trim.IV</t>
  </si>
  <si>
    <t>Executie TRIM IV</t>
  </si>
  <si>
    <t>crt.</t>
  </si>
  <si>
    <t>rd.</t>
  </si>
  <si>
    <t>RECTIFICAT</t>
  </si>
  <si>
    <t>VENITURI TOTALE (Rd.2+Rd.22+.28)</t>
  </si>
  <si>
    <t>a.</t>
  </si>
  <si>
    <t>din productia vanduta (Rd.4+Rd.5+Rd.6+Rd.7)</t>
  </si>
  <si>
    <t>din care:</t>
  </si>
  <si>
    <t>a1.</t>
  </si>
  <si>
    <t>a2.</t>
  </si>
  <si>
    <t>a3.</t>
  </si>
  <si>
    <t>a4.</t>
  </si>
  <si>
    <t>b.</t>
  </si>
  <si>
    <t>c.</t>
  </si>
  <si>
    <t>din subventii si transferuri de exploatare aferente</t>
  </si>
  <si>
    <t>cifrei de afaceri nete (Rd.10+Rd.11),din care:</t>
  </si>
  <si>
    <t>c1.</t>
  </si>
  <si>
    <t>subventii conform prevederi legale in vigoare</t>
  </si>
  <si>
    <t>c2.</t>
  </si>
  <si>
    <t>transferuri conform prevederi legale in vigoare</t>
  </si>
  <si>
    <t>c3.</t>
  </si>
  <si>
    <t>transferuri pentru plata personalului</t>
  </si>
  <si>
    <t>d.</t>
  </si>
  <si>
    <t>e.</t>
  </si>
  <si>
    <t>venituri aferente costului productiei in curs de exec.</t>
  </si>
  <si>
    <t>f.</t>
  </si>
  <si>
    <t>alte venituri din exploatare (Rd15+rd.16+Rd.19+Rd.20+rd.21)</t>
  </si>
  <si>
    <t>f1.</t>
  </si>
  <si>
    <t>f2.</t>
  </si>
  <si>
    <t>din vanzarea activelor si alte operatii de capital</t>
  </si>
  <si>
    <t>(Rd.18+Rd.19), din care:</t>
  </si>
  <si>
    <t>f3.</t>
  </si>
  <si>
    <t>din subventii pentru investitii</t>
  </si>
  <si>
    <t>f4.</t>
  </si>
  <si>
    <t>f5.</t>
  </si>
  <si>
    <t>Venituri financiare (rd.23+Rd.24+Rd.25+Rd.26+Rd.27</t>
  </si>
  <si>
    <t>, din care:</t>
  </si>
  <si>
    <t>din diferente de curs valutar</t>
  </si>
  <si>
    <t>II.</t>
  </si>
  <si>
    <t>CHELTUIELI TOTALE (Rd.30 +Rd.136+Rd.144)</t>
  </si>
  <si>
    <t>Cheltuieli de exploatare  rd.31+79+86+120,</t>
  </si>
  <si>
    <t>A.</t>
  </si>
  <si>
    <t>Cheltuieli cu bunuri si servicii (Rd.32+Rd.40+Rd.46</t>
  </si>
  <si>
    <t>A1.</t>
  </si>
  <si>
    <t xml:space="preserve">Cheltuieli privind stocurile </t>
  </si>
  <si>
    <t>cheltuieli cu materiile prime</t>
  </si>
  <si>
    <t>b1.</t>
  </si>
  <si>
    <t>b2.</t>
  </si>
  <si>
    <t>cheltuieli privind obiectele de inventar</t>
  </si>
  <si>
    <t>cheltuieli privind marfurile</t>
  </si>
  <si>
    <t>A2.</t>
  </si>
  <si>
    <t>Cheltuieli privind serviciile executate de terti (Rd.41+42+45</t>
  </si>
  <si>
    <t>catre operatori cu capital integral de stat</t>
  </si>
  <si>
    <t>A3.</t>
  </si>
  <si>
    <t>Cheltuieli cu alte servicii executate de terti (Rd.47+</t>
  </si>
  <si>
    <t>48 +Rd.50+Rd.57+Rd.62+Rd.63+Rd.67+Rd.68+Rd.69+78</t>
  </si>
  <si>
    <t xml:space="preserve"> din care:</t>
  </si>
  <si>
    <t>cheltuieli privind comisioanele si onorariul, din care:</t>
  </si>
  <si>
    <t>cheltuieli de protocol, reclama si publicitate (Rd.51+53,din care</t>
  </si>
  <si>
    <t xml:space="preserve">    tichete cadou potrivit Legii nr.193/2006</t>
  </si>
  <si>
    <t xml:space="preserve">    tichete cadou pt.reclama si publicitate</t>
  </si>
  <si>
    <t xml:space="preserve">    tichete cadou pt.campanii de marcheting, etc.</t>
  </si>
  <si>
    <t xml:space="preserve">    cheltuieli de promovarea produselor</t>
  </si>
  <si>
    <t>cheltuieli cu sponsorizarea (Rd.58+59+Rd.60+Rd.61+</t>
  </si>
  <si>
    <t>d1.</t>
  </si>
  <si>
    <t>d2.</t>
  </si>
  <si>
    <t>d3.</t>
  </si>
  <si>
    <t>ch.priv.acordarea ajutoarelor umanitare si sociale</t>
  </si>
  <si>
    <t>d4.</t>
  </si>
  <si>
    <t>cheltuieli de deplasare, detasare, transfer, din care:</t>
  </si>
  <si>
    <t xml:space="preserve">   cheltuieli cu diurna (Rd.65+rd.66), din care:</t>
  </si>
  <si>
    <t xml:space="preserve">         interna</t>
  </si>
  <si>
    <t xml:space="preserve">         externa</t>
  </si>
  <si>
    <t>g.</t>
  </si>
  <si>
    <t>h.</t>
  </si>
  <si>
    <t>i.</t>
  </si>
  <si>
    <t>alte cheltuieli cu serviciile executate de terti, din care:</t>
  </si>
  <si>
    <t>i1.</t>
  </si>
  <si>
    <t>i2.</t>
  </si>
  <si>
    <t xml:space="preserve">cheltuieli privind intretinerea si functionarea </t>
  </si>
  <si>
    <t>tehnicii de calcul</t>
  </si>
  <si>
    <t>i3.</t>
  </si>
  <si>
    <t>i4.</t>
  </si>
  <si>
    <t>cheltuieli cu reevaluarea imobilizarilor corporale</t>
  </si>
  <si>
    <t>si necorporale, din care:</t>
  </si>
  <si>
    <t xml:space="preserve">  aferente bunurilor de natura domeniului public</t>
  </si>
  <si>
    <t>i5.</t>
  </si>
  <si>
    <t>i6.</t>
  </si>
  <si>
    <t>cheltuieli priv.recrutarea si plasarea personalului</t>
  </si>
  <si>
    <t>de conducere cf.OUG nr.109/2011.</t>
  </si>
  <si>
    <t>i7.</t>
  </si>
  <si>
    <t>chelt.cu anunturile priv.licitatii si alte anunturi</t>
  </si>
  <si>
    <t>j.</t>
  </si>
  <si>
    <t>B.</t>
  </si>
  <si>
    <t>Cheltuieli cu impozite, taxe si varsaminte asimilate</t>
  </si>
  <si>
    <t>(Rd80+81+Rd.82+Rd.83+Rd.84+rd.85), din care:</t>
  </si>
  <si>
    <t>ch.cu taxa pt.activ.de exploat.a resurselor minerale</t>
  </si>
  <si>
    <t>ch.cu redeventa pt.concesionarea bunurilor publice</t>
  </si>
  <si>
    <t>cheltuieli cu taxa de licenta</t>
  </si>
  <si>
    <t>cheltuieli cu taxa de autorizare</t>
  </si>
  <si>
    <t>cheltuieli cu taxa de mediu</t>
  </si>
  <si>
    <t>cheltuieli cu alte impozite si taxe</t>
  </si>
  <si>
    <t>C.</t>
  </si>
  <si>
    <t>Cheltuieli de natura salariala rd.88+92</t>
  </si>
  <si>
    <t>C1.</t>
  </si>
  <si>
    <t>Cheltuieli cu salariile (Rd.89+Rd.90+Rd.91), din care:</t>
  </si>
  <si>
    <t>sporuri, prime si alte bonificatii aferentesalariului de baza  cf.CCM</t>
  </si>
  <si>
    <t>alte bonificatii cf.CCM</t>
  </si>
  <si>
    <t>C2.</t>
  </si>
  <si>
    <t>Bonusuri (Rd.93+Rd.96+Rd.97+Rd.98+Rd.99), din care</t>
  </si>
  <si>
    <t>cheltuieli sociale prevazute la art.21 din Lg.571/2003</t>
  </si>
  <si>
    <t>Legea nr.571/2003, din care:</t>
  </si>
  <si>
    <t xml:space="preserve">   tichete de cresa cf.Legii nr.193/2006</t>
  </si>
  <si>
    <t>chelt.priv.participarea salariatilor la profitul obtinut</t>
  </si>
  <si>
    <t>in anul precedent</t>
  </si>
  <si>
    <t>alte cheltuieli conform CCM</t>
  </si>
  <si>
    <t>C3.</t>
  </si>
  <si>
    <t>Alte cheltuieli cu personalul (Rd.101+Rd.102+Rd.103),</t>
  </si>
  <si>
    <t>ch.cu plati compensat.aferente disponib.de pers.</t>
  </si>
  <si>
    <t>ch.cu drept.salariale cuv. In baza hotararii judec.</t>
  </si>
  <si>
    <t>ch.de natura salarialaaferente restructurarii, privati-</t>
  </si>
  <si>
    <t xml:space="preserve">      -componenta variabila  </t>
  </si>
  <si>
    <t>zarii, adm.special, alte comisii si comitete</t>
  </si>
  <si>
    <t>C4.</t>
  </si>
  <si>
    <t>Cheltuieli aferente contractului de mandat si a altor</t>
  </si>
  <si>
    <t>organe de conducere si control, comisii si comitete</t>
  </si>
  <si>
    <t>(Rd.105+Rd.108+rd.111+Rd.112), din care:</t>
  </si>
  <si>
    <t>pentru directori/directorat</t>
  </si>
  <si>
    <t xml:space="preserve">      -componenta fixa </t>
  </si>
  <si>
    <t xml:space="preserve">pentru consiliul de administratie/consiliul de supraveghere </t>
  </si>
  <si>
    <t xml:space="preserve">pentru AGA si cenzori </t>
  </si>
  <si>
    <t xml:space="preserve">pentru alte comisii si comitete constituite potrivit legii </t>
  </si>
  <si>
    <t>Cheltuieli cu asigurarile si protectia sociala, fondurile</t>
  </si>
  <si>
    <t>cheltuieli priv.contributia la asigurarile sociale</t>
  </si>
  <si>
    <t>cheltuieli priv.contributia la asigurarile pt.somaj</t>
  </si>
  <si>
    <t>cheltuieli priv.contributia la asigurari de sanatate</t>
  </si>
  <si>
    <t>ch.priv.contrib.la fondurile speciale aerente fd.de salarii</t>
  </si>
  <si>
    <t>ch.privind alte contrib.si fonduri speciale</t>
  </si>
  <si>
    <t xml:space="preserve">D. </t>
  </si>
  <si>
    <t>ch.cu majorari si penalitati (Rd.122+Rd.123),din care:</t>
  </si>
  <si>
    <t xml:space="preserve">       catre bugetul general consolidat</t>
  </si>
  <si>
    <t xml:space="preserve">       catre alti creditori</t>
  </si>
  <si>
    <t>ch.aferente transferurilor pt.plata personalului</t>
  </si>
  <si>
    <t>ch.cu amort.imobilizarilor corporale si necorporale</t>
  </si>
  <si>
    <t>ajustari si deprecieri pentru pierdere de valoare si</t>
  </si>
  <si>
    <t>provizioane (Rd.129+Rd.131), din care:</t>
  </si>
  <si>
    <t>ch.priv.ajustarile si provizioanele</t>
  </si>
  <si>
    <t xml:space="preserve">    provizioane privind participarea la profit a salariatilor </t>
  </si>
  <si>
    <t xml:space="preserve">f1.2 </t>
  </si>
  <si>
    <t xml:space="preserve">    provizioane in legatura cu contractul de mandat </t>
  </si>
  <si>
    <t xml:space="preserve">  din anularea provizioanelor rd.133+134,135,din care:</t>
  </si>
  <si>
    <t xml:space="preserve">     - din deprecierea imobilizarilor corporale si a activelor circulante</t>
  </si>
  <si>
    <t xml:space="preserve">      - venituri din alte provizioane</t>
  </si>
  <si>
    <t>2.</t>
  </si>
  <si>
    <t>Cheltuieli financiare (Rd.137+Rd.140+Rd.143), din care:</t>
  </si>
  <si>
    <t>cheltuieli priv.dobanzile (Rd.138+139), din care:</t>
  </si>
  <si>
    <t>aferente creditelor pentru investitii</t>
  </si>
  <si>
    <t>aferente creditelor pt.activitatea curenta</t>
  </si>
  <si>
    <t>chelt. din dif. curs valutar (Rd.141+Rd.142), din care:</t>
  </si>
  <si>
    <t>alte cheltuieli financiare</t>
  </si>
  <si>
    <t>3.</t>
  </si>
  <si>
    <t>III.</t>
  </si>
  <si>
    <t>REZULTATAUL BRUT (profit/pierdere)(Rd.1-Rd.29)</t>
  </si>
  <si>
    <t xml:space="preserve"> venituri neimpozabile</t>
  </si>
  <si>
    <t>IV.</t>
  </si>
  <si>
    <t xml:space="preserve">Nr.mediu lunar de personal pe trimestru </t>
  </si>
  <si>
    <t xml:space="preserve">VIII           Nr.efectiv de personal la sfarsitul fiecarui trimestru                                  152                                                                                                                                                      </t>
  </si>
  <si>
    <t xml:space="preserve">    Preliminat   an  2013</t>
  </si>
  <si>
    <t xml:space="preserve">col 9=7/5  </t>
  </si>
  <si>
    <t xml:space="preserve">  col 10 =8/7   </t>
  </si>
  <si>
    <t>VENITURI TOTALE ( Rd 1=Rd2+RD5+Rd46</t>
  </si>
  <si>
    <t xml:space="preserve">      a.   subventii cf.prevederilor legale in vigoare</t>
  </si>
  <si>
    <t>3</t>
  </si>
  <si>
    <t xml:space="preserve">       b.  -transferuri cf.prevederilor legale in vigoare</t>
  </si>
  <si>
    <t>4</t>
  </si>
  <si>
    <t>5</t>
  </si>
  <si>
    <t xml:space="preserve">CHELTUIELI TOTALE( rd7=rd 8+rd20 +rd21 </t>
  </si>
  <si>
    <t xml:space="preserve">    Aprobat 2013 conf.Hot. C.A</t>
  </si>
  <si>
    <t>Prevederi an precedent          2013 cf.Hot.CA</t>
  </si>
  <si>
    <t>Cheltuieli ci impozite,taxe si varsamionte  asimilate  rd 80-85</t>
  </si>
  <si>
    <t xml:space="preserve">C0       </t>
  </si>
  <si>
    <t>ch. De natura salariala( rd 13+14)</t>
  </si>
  <si>
    <t>12</t>
  </si>
  <si>
    <t xml:space="preserve">   tichete cadou  pentru cheltuieli sociale cf. Legii nr.193/2006</t>
  </si>
  <si>
    <t xml:space="preserve">Alte ch.sociale -cadouri copii  </t>
  </si>
  <si>
    <t>13</t>
  </si>
  <si>
    <t>14</t>
  </si>
  <si>
    <t>15</t>
  </si>
  <si>
    <t>ch.cu plati compensatorii aferente disponibilizarilor de personal</t>
  </si>
  <si>
    <t>16</t>
  </si>
  <si>
    <t>cheltuieli aferente contractului de mandat si a altor organe de conducere si control ,comisii si comitete</t>
  </si>
  <si>
    <t>17</t>
  </si>
  <si>
    <t>Alte cheltuieli de exploatare</t>
  </si>
  <si>
    <t xml:space="preserve">         Rezultat Brut Fiscal </t>
  </si>
  <si>
    <t>23</t>
  </si>
  <si>
    <t>Profit contabil ramas dupa deducerea impozitului pe profit ,din care:</t>
  </si>
  <si>
    <t>24</t>
  </si>
  <si>
    <t>Alte cheltuieli de exploatare (rd.121+Rd.124,125,126,127,128</t>
  </si>
  <si>
    <t xml:space="preserve">   venituri din provizioane si ajustari ptr.depreciere sau pierderi de valoare ,</t>
  </si>
  <si>
    <t>vIII</t>
  </si>
  <si>
    <t>Nr.efectiv de personal la sfarsitul fiecarui trimestru 152</t>
  </si>
  <si>
    <t xml:space="preserve">       -  Alocatii  bugetare aferente platii  angajamentelor din anii anteriori </t>
  </si>
  <si>
    <t xml:space="preserve">   - (denumire obiectiv)  </t>
  </si>
  <si>
    <t xml:space="preserve">   - (denumire obiectiv) </t>
  </si>
  <si>
    <t xml:space="preserve">   - (denumire obiectiv)   Alte  Districte </t>
  </si>
  <si>
    <t xml:space="preserve">               -dividente cuvenite bugetului de stat </t>
  </si>
  <si>
    <t>33a</t>
  </si>
  <si>
    <t xml:space="preserve">     -dividende cuvenite altor actionari</t>
  </si>
  <si>
    <t>34</t>
  </si>
  <si>
    <t>Profitul nerepartizat pe destinatiile prevazute la rd 31-rd 32 se repartizeaza la alte rezerve si constituie sursa proprie de finantare</t>
  </si>
  <si>
    <t>35</t>
  </si>
  <si>
    <t xml:space="preserve">                         Surse Proprii </t>
  </si>
  <si>
    <t>43 a.</t>
  </si>
  <si>
    <t xml:space="preserve">               Alocatii  de la buget</t>
  </si>
  <si>
    <t>44</t>
  </si>
  <si>
    <t>45</t>
  </si>
  <si>
    <t>46</t>
  </si>
  <si>
    <t>Castigul mediu lunar pe salariat (lei/persoana) determinat pe baza  chelt.de natura salariala  rd.12/49 /12*1000</t>
  </si>
  <si>
    <t>50</t>
  </si>
  <si>
    <t>Castigul mediu lunar pe salariat determinat pe baza cheltuielilor cu salariile (lei/pers.) Rd.13/49  /12*1000</t>
  </si>
  <si>
    <t xml:space="preserve">Productivitatea muncii in unitati valorice pe total personal mediu( mii/lei) /persoane  rd.2/49 </t>
  </si>
  <si>
    <t xml:space="preserve">Productivitatea muncii in unitati  fizice  pe total personal mediu cant de produse fizice /persoana </t>
  </si>
  <si>
    <t xml:space="preserve">  Cheltuieli totale la 1000 lei venituri totale ( rd.7/1) *1000</t>
  </si>
  <si>
    <t>55</t>
  </si>
  <si>
    <t>56</t>
  </si>
  <si>
    <t>ch privind acordarea ajutoarelor umanitare si sociale</t>
  </si>
  <si>
    <t>cheltuieli cu transportul de bunuri si persoane</t>
  </si>
  <si>
    <t>f</t>
  </si>
  <si>
    <t>g</t>
  </si>
  <si>
    <t>cheltuieli postale si taxe de telecomunicatii</t>
  </si>
  <si>
    <t>h</t>
  </si>
  <si>
    <t>cheltuieli cu serviciile bancare si asimilate</t>
  </si>
  <si>
    <t>i</t>
  </si>
  <si>
    <t>i1</t>
  </si>
  <si>
    <t>i2</t>
  </si>
  <si>
    <t>i3</t>
  </si>
  <si>
    <t>i4</t>
  </si>
  <si>
    <t>i5</t>
  </si>
  <si>
    <t>cheltuieli cu prestatiile efectuate de filiale</t>
  </si>
  <si>
    <t>i6</t>
  </si>
  <si>
    <t>i7</t>
  </si>
  <si>
    <t>cheltuieli cu anunturile privind licitatiile si alte anunturi</t>
  </si>
  <si>
    <t>j</t>
  </si>
  <si>
    <t>alte cheltuieli</t>
  </si>
  <si>
    <t>b)tichete de masa</t>
  </si>
  <si>
    <t>c)tichete de vacanta</t>
  </si>
  <si>
    <t>a) pentru directori/directorat</t>
  </si>
  <si>
    <t>cheltuieli privind activele imobilizate</t>
  </si>
  <si>
    <t>f1.1</t>
  </si>
  <si>
    <t>f1.2</t>
  </si>
  <si>
    <t>f2</t>
  </si>
  <si>
    <t>f2.1</t>
  </si>
  <si>
    <t>Cheltuieli cu personalul (Rd.87+Rd100++Rd.104+113</t>
  </si>
  <si>
    <t>III</t>
  </si>
  <si>
    <t>venituri neimpozabile</t>
  </si>
  <si>
    <t>cheltuieli nedeductibile fiscal</t>
  </si>
  <si>
    <t>IV</t>
  </si>
  <si>
    <t>IMPOZIT PE PROFIT</t>
  </si>
  <si>
    <t>DATE DE FUNDAMENTARE</t>
  </si>
  <si>
    <t>Nr de personal prognozat la finele anului</t>
  </si>
  <si>
    <t>Plati restante</t>
  </si>
  <si>
    <t>Creante restante</t>
  </si>
  <si>
    <t>Nr.crt.</t>
  </si>
  <si>
    <t>Valoare</t>
  </si>
  <si>
    <t>Credite bancare, din care:</t>
  </si>
  <si>
    <t>Dotări (alte achiziţii de imobilizări corporale)</t>
  </si>
  <si>
    <t xml:space="preserve">Venituri extraordinare </t>
  </si>
  <si>
    <t>Prevederi an 2012</t>
  </si>
  <si>
    <t>Realizat</t>
  </si>
  <si>
    <t>4=3/2</t>
  </si>
  <si>
    <t>Indicatori</t>
  </si>
  <si>
    <t>I.</t>
  </si>
  <si>
    <t>mii lei</t>
  </si>
  <si>
    <t>INDICATORI</t>
  </si>
  <si>
    <t>%</t>
  </si>
  <si>
    <t>Aprobat</t>
  </si>
  <si>
    <t>7=6/5</t>
  </si>
  <si>
    <t>a</t>
  </si>
  <si>
    <t>b</t>
  </si>
  <si>
    <t>c</t>
  </si>
  <si>
    <t>d</t>
  </si>
  <si>
    <t>e</t>
  </si>
  <si>
    <t>e1</t>
  </si>
  <si>
    <t>din amenzi si penalitati</t>
  </si>
  <si>
    <t>active corporale</t>
  </si>
  <si>
    <t>active necorporale</t>
  </si>
  <si>
    <t>alte venituri</t>
  </si>
  <si>
    <t>din imobilizari financiare</t>
  </si>
  <si>
    <t>din investitii financiare</t>
  </si>
  <si>
    <t>din dobanzi</t>
  </si>
  <si>
    <t>alte venituri financiare</t>
  </si>
  <si>
    <t>I</t>
  </si>
  <si>
    <t>II</t>
  </si>
  <si>
    <t xml:space="preserve">                                         GRADUL DE REALIZARE A VENITURILOR TOTALE</t>
  </si>
  <si>
    <t xml:space="preserve">Venituri totale (1+2+3) din care:     </t>
  </si>
  <si>
    <t xml:space="preserve">      -Venituri totale din exploatare  : venituri din servicii prestate,din chirii ,taxe avize dj</t>
  </si>
  <si>
    <t xml:space="preserve">Venituri financiare </t>
  </si>
  <si>
    <t xml:space="preserve">     -dividende cuvenite bugetului local</t>
  </si>
  <si>
    <t>cheltuieli cu materialele consumabile, din care:</t>
  </si>
  <si>
    <t>A1</t>
  </si>
  <si>
    <t>cheltuieli cu combustibilii</t>
  </si>
  <si>
    <t>cheltuieli privind energia si apa</t>
  </si>
  <si>
    <t>A2</t>
  </si>
  <si>
    <t>cheltuieli cu intretinerea si reparatiile</t>
  </si>
  <si>
    <t>catre operatori cu capital privat</t>
  </si>
  <si>
    <t>prime de asigurare</t>
  </si>
  <si>
    <t>A3</t>
  </si>
  <si>
    <t>cheltuieli cu colaboratorii</t>
  </si>
  <si>
    <t>cheltuieli privind consultanta juridica</t>
  </si>
  <si>
    <t>c1</t>
  </si>
  <si>
    <t>c2</t>
  </si>
  <si>
    <t>PROGRAMUL DE REDUCERE A PLATILOR RESTANTE CU PREZENTAREA SURSELOR</t>
  </si>
  <si>
    <t>NR CRT</t>
  </si>
  <si>
    <t xml:space="preserve">Plati restante </t>
  </si>
  <si>
    <t>Sold initial an curent (N)</t>
  </si>
  <si>
    <t>reduceri</t>
  </si>
  <si>
    <t>Sold final an curent (N)</t>
  </si>
  <si>
    <t>Reduceri Total an N+1</t>
  </si>
  <si>
    <t>Sold final an N+1</t>
  </si>
  <si>
    <t>Reduceri Total an N+2</t>
  </si>
  <si>
    <t>Sold final an N+2</t>
  </si>
  <si>
    <t>Total an curent (N)</t>
  </si>
  <si>
    <t>din care:Surse an curent(N)</t>
  </si>
  <si>
    <t>incasari creante</t>
  </si>
  <si>
    <t>credite</t>
  </si>
  <si>
    <t>alte surse</t>
  </si>
  <si>
    <t>3=4+5+6</t>
  </si>
  <si>
    <t>7=2-3</t>
  </si>
  <si>
    <t>9=7-8</t>
  </si>
  <si>
    <t>11=9-10</t>
  </si>
  <si>
    <t>TOTAL (1a+1b) din care:</t>
  </si>
  <si>
    <t>1a</t>
  </si>
  <si>
    <t>buget general consolidat</t>
  </si>
  <si>
    <t>1b</t>
  </si>
  <si>
    <t>alti creditori</t>
  </si>
  <si>
    <t>Regia Autonoma Judeteana de Drumuri Arges R.A.</t>
  </si>
  <si>
    <t>Sediul: Pitesti, Str. George Cosbuc nr. 40</t>
  </si>
  <si>
    <t>Cod Unic de Inregistrare: RO 27648587</t>
  </si>
  <si>
    <t xml:space="preserve"> ANEXA NR.2</t>
  </si>
  <si>
    <t xml:space="preserve">DETALIEREA INDICATORILOR ECONOMICO-FINANCIARI </t>
  </si>
  <si>
    <t>Nr.rd</t>
  </si>
  <si>
    <t>PREVEDERI AN PRECEDENT 2013</t>
  </si>
  <si>
    <t xml:space="preserve"> Propuneri an curent </t>
  </si>
  <si>
    <t>executie sept 2013</t>
  </si>
  <si>
    <t xml:space="preserve">Buget   2013 rectificat </t>
  </si>
  <si>
    <t>dif+_</t>
  </si>
  <si>
    <t>dif _</t>
  </si>
  <si>
    <t xml:space="preserve">     Aprobat 2013 conf.Hot. Consiliului de Administratie  Jud.Ag</t>
  </si>
  <si>
    <t>Preliminat/Realizat 2013</t>
  </si>
  <si>
    <t>Propuneri 2014</t>
  </si>
  <si>
    <t>8=7/5</t>
  </si>
  <si>
    <t>4a</t>
  </si>
  <si>
    <t>VENITURI TOTALE ( Rd2+Rd22+Rd28)</t>
  </si>
  <si>
    <t>Venituri din exploatare rd.3,8,9,12,13,14 din care:</t>
  </si>
  <si>
    <t>a)</t>
  </si>
  <si>
    <t>din productia vanduta (rd 4+rd 5+rd 6+rd 7), din care:</t>
  </si>
  <si>
    <t>a1)</t>
  </si>
  <si>
    <t>din vanzarea produselor</t>
  </si>
  <si>
    <t>a2)</t>
  </si>
  <si>
    <t>din servicii prestate</t>
  </si>
  <si>
    <t>a3)</t>
  </si>
  <si>
    <t>din redevente si chirii</t>
  </si>
  <si>
    <t>a4)</t>
  </si>
  <si>
    <t>alte venituri(taxe avize,dj )</t>
  </si>
  <si>
    <t>b)</t>
  </si>
  <si>
    <t>din vanzarea marfurilor</t>
  </si>
  <si>
    <t>c)</t>
  </si>
  <si>
    <t>din subventii si transferuri de exploatare aferente cifrei de afaceri nete ( rd 10+rd 11), din care:</t>
  </si>
  <si>
    <t>subventii cf prevederilor legale in vigoare</t>
  </si>
  <si>
    <t>transferuri , conform prevederilor legale in vigoare</t>
  </si>
  <si>
    <t>d)</t>
  </si>
  <si>
    <t>din productia de imobilizari</t>
  </si>
  <si>
    <t>e)</t>
  </si>
  <si>
    <t>venituri aferente costului productiei in curs de executie</t>
  </si>
  <si>
    <t>f)</t>
  </si>
  <si>
    <t>alte venituri din exploatare (rd 15+16+rd 19+ rd 20+ rd 21, din care:</t>
  </si>
  <si>
    <t>f1)</t>
  </si>
  <si>
    <t>f2)</t>
  </si>
  <si>
    <t>din vanzarea activelor si alte operatii de capital (rd 18+ rd 19), din care:</t>
  </si>
  <si>
    <t>- active corporale</t>
  </si>
  <si>
    <t xml:space="preserve">    -  participarea salariatilor la profit</t>
  </si>
  <si>
    <t>172</t>
  </si>
  <si>
    <t xml:space="preserve">                     PREVAZUTI IN PROIECTUL PRIVIND BUGETUL  DE VENITURI SI CHELTUIELI PE ANUL 2014        mii lei</t>
  </si>
  <si>
    <t>Anexa 1</t>
  </si>
  <si>
    <t>august/septembrie  2013</t>
  </si>
  <si>
    <t>cheltuieli privind chiriile (Rd.43+Rd.44), din care:</t>
  </si>
  <si>
    <t>Venituri din exploatare (Rd.3+Rd.8+Rd.9+14)</t>
  </si>
  <si>
    <t>d)ch privind participarea salariatilor la profitul obtinut in anul precedent</t>
  </si>
  <si>
    <t xml:space="preserve">  . Alte chelt.de exploatare (rd 121+rd 124rd 125+rd 126+127+128), din care:</t>
  </si>
  <si>
    <t xml:space="preserve">mii lei </t>
  </si>
  <si>
    <t>Alte rezerve reprezentand facilitati fiscale prevazute de lege  35%</t>
  </si>
  <si>
    <t>- active necorporale</t>
  </si>
  <si>
    <t>f3)</t>
  </si>
  <si>
    <t xml:space="preserve">din subventii pt investitii </t>
  </si>
  <si>
    <t>f4)</t>
  </si>
  <si>
    <t>din valorificarea certificatelor CO2</t>
  </si>
  <si>
    <t>f5)</t>
  </si>
  <si>
    <t>alte venituri.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</si>
</sst>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"/>
  </numFmts>
  <fonts count="7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0"/>
    </font>
    <font>
      <sz val="14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0"/>
    </font>
    <font>
      <b/>
      <sz val="14"/>
      <color indexed="8"/>
      <name val="Arial"/>
      <family val="0"/>
    </font>
    <font>
      <b/>
      <sz val="14"/>
      <color indexed="57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ourier New"/>
      <family val="3"/>
    </font>
    <font>
      <sz val="8"/>
      <color indexed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2"/>
    </font>
    <font>
      <sz val="11"/>
      <color indexed="8"/>
      <name val="Courier New"/>
      <family val="3"/>
    </font>
    <font>
      <sz val="9"/>
      <color indexed="8"/>
      <name val="Courier New"/>
      <family val="3"/>
    </font>
    <font>
      <sz val="12"/>
      <color indexed="8"/>
      <name val="Courier New"/>
      <family val="3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" fontId="5" fillId="0" borderId="13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5" fillId="0" borderId="0" xfId="0" applyNumberFormat="1" applyFont="1" applyAlignment="1">
      <alignment horizontal="left" wrapText="1"/>
    </xf>
    <xf numFmtId="4" fontId="21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wrapText="1"/>
    </xf>
    <xf numFmtId="0" fontId="16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20" xfId="0" applyFont="1" applyBorder="1" applyAlignment="1">
      <alignment/>
    </xf>
    <xf numFmtId="0" fontId="0" fillId="0" borderId="20" xfId="0" applyBorder="1" applyAlignment="1">
      <alignment/>
    </xf>
    <xf numFmtId="0" fontId="29" fillId="0" borderId="14" xfId="0" applyFont="1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0" fillId="0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0" fillId="0" borderId="23" xfId="0" applyFont="1" applyFill="1" applyBorder="1" applyAlignment="1">
      <alignment horizontal="center"/>
    </xf>
    <xf numFmtId="0" fontId="0" fillId="0" borderId="15" xfId="0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3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right" vertical="center" wrapText="1"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0" fillId="0" borderId="0" xfId="0" applyFont="1" applyAlignment="1">
      <alignment/>
    </xf>
    <xf numFmtId="4" fontId="18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3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34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4" fontId="23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wrapText="1"/>
    </xf>
    <xf numFmtId="0" fontId="22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wrapText="1"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0" xfId="0" applyFont="1" applyAlignment="1">
      <alignment/>
    </xf>
    <xf numFmtId="0" fontId="33" fillId="0" borderId="17" xfId="0" applyFont="1" applyBorder="1" applyAlignment="1">
      <alignment/>
    </xf>
    <xf numFmtId="0" fontId="33" fillId="0" borderId="34" xfId="0" applyFont="1" applyBorder="1" applyAlignment="1">
      <alignment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4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1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>
      <alignment horizontal="center"/>
    </xf>
    <xf numFmtId="4" fontId="33" fillId="0" borderId="21" xfId="0" applyNumberFormat="1" applyFont="1" applyFill="1" applyBorder="1" applyAlignment="1">
      <alignment/>
    </xf>
    <xf numFmtId="4" fontId="7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5" fillId="0" borderId="2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 wrapText="1"/>
    </xf>
    <xf numFmtId="0" fontId="22" fillId="0" borderId="30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3" fontId="22" fillId="0" borderId="14" xfId="0" applyNumberFormat="1" applyFont="1" applyBorder="1" applyAlignment="1">
      <alignment/>
    </xf>
    <xf numFmtId="0" fontId="22" fillId="0" borderId="31" xfId="0" applyFont="1" applyBorder="1" applyAlignment="1">
      <alignment wrapText="1"/>
    </xf>
    <xf numFmtId="3" fontId="22" fillId="0" borderId="10" xfId="0" applyNumberFormat="1" applyFont="1" applyBorder="1" applyAlignment="1">
      <alignment/>
    </xf>
    <xf numFmtId="0" fontId="22" fillId="0" borderId="35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22" fillId="0" borderId="3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0" fillId="0" borderId="31" xfId="0" applyFont="1" applyBorder="1" applyAlignment="1">
      <alignment horizontal="left" vertical="center" wrapText="1"/>
    </xf>
    <xf numFmtId="0" fontId="22" fillId="0" borderId="32" xfId="0" applyFont="1" applyBorder="1" applyAlignment="1">
      <alignment wrapText="1"/>
    </xf>
    <xf numFmtId="0" fontId="22" fillId="0" borderId="26" xfId="0" applyFont="1" applyBorder="1" applyAlignment="1">
      <alignment/>
    </xf>
    <xf numFmtId="0" fontId="22" fillId="0" borderId="36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0" fontId="33" fillId="0" borderId="25" xfId="0" applyFont="1" applyBorder="1" applyAlignment="1">
      <alignment/>
    </xf>
    <xf numFmtId="0" fontId="33" fillId="0" borderId="16" xfId="0" applyFont="1" applyBorder="1" applyAlignment="1">
      <alignment/>
    </xf>
    <xf numFmtId="4" fontId="18" fillId="0" borderId="16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 wrapText="1"/>
    </xf>
    <xf numFmtId="49" fontId="27" fillId="0" borderId="10" xfId="0" applyNumberFormat="1" applyFont="1" applyBorder="1" applyAlignment="1">
      <alignment wrapText="1"/>
    </xf>
    <xf numFmtId="4" fontId="18" fillId="0" borderId="11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/>
    </xf>
    <xf numFmtId="0" fontId="37" fillId="0" borderId="0" xfId="0" applyFont="1" applyAlignment="1">
      <alignment horizontal="left"/>
    </xf>
    <xf numFmtId="4" fontId="17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4" fontId="12" fillId="0" borderId="10" xfId="0" applyNumberFormat="1" applyFont="1" applyBorder="1" applyAlignment="1">
      <alignment wrapText="1"/>
    </xf>
    <xf numFmtId="3" fontId="18" fillId="0" borderId="14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left" wrapText="1"/>
    </xf>
    <xf numFmtId="4" fontId="5" fillId="0" borderId="0" xfId="0" applyNumberFormat="1" applyFont="1" applyBorder="1" applyAlignment="1">
      <alignment wrapText="1"/>
    </xf>
    <xf numFmtId="4" fontId="5" fillId="0" borderId="10" xfId="60" applyNumberFormat="1" applyFont="1" applyBorder="1" applyAlignment="1">
      <alignment wrapText="1"/>
    </xf>
    <xf numFmtId="0" fontId="38" fillId="0" borderId="11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1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" fontId="12" fillId="0" borderId="16" xfId="0" applyNumberFormat="1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" fontId="33" fillId="0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9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left" wrapText="1"/>
    </xf>
    <xf numFmtId="4" fontId="5" fillId="0" borderId="16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" fontId="27" fillId="0" borderId="11" xfId="0" applyNumberFormat="1" applyFont="1" applyBorder="1" applyAlignment="1">
      <alignment horizontal="left" wrapText="1"/>
    </xf>
    <xf numFmtId="4" fontId="18" fillId="0" borderId="16" xfId="0" applyNumberFormat="1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3" fillId="0" borderId="11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Copy of BVC analiti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V335"/>
  <sheetViews>
    <sheetView zoomScalePageLayoutView="0" workbookViewId="0" topLeftCell="A173">
      <selection activeCell="G191" sqref="G191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4.140625" style="0" customWidth="1"/>
    <col min="4" max="4" width="18.57421875" style="0" customWidth="1"/>
    <col min="5" max="5" width="31.140625" style="0" customWidth="1"/>
    <col min="6" max="6" width="5.421875" style="0" customWidth="1"/>
    <col min="7" max="7" width="15.57421875" style="0" customWidth="1"/>
    <col min="8" max="8" width="6.7109375" style="0" hidden="1" customWidth="1"/>
    <col min="9" max="9" width="11.7109375" style="0" customWidth="1"/>
    <col min="10" max="10" width="11.8515625" style="0" customWidth="1"/>
    <col min="11" max="11" width="0.13671875" style="0" hidden="1" customWidth="1"/>
    <col min="12" max="12" width="0.42578125" style="0" hidden="1" customWidth="1"/>
    <col min="13" max="14" width="0.2890625" style="0" hidden="1" customWidth="1"/>
    <col min="15" max="15" width="0.13671875" style="0" hidden="1" customWidth="1"/>
    <col min="16" max="16" width="11.421875" style="0" customWidth="1"/>
    <col min="17" max="17" width="53.00390625" style="0" customWidth="1"/>
    <col min="18" max="18" width="25.00390625" style="0" customWidth="1"/>
  </cols>
  <sheetData>
    <row r="1" spans="1:5" ht="12.75">
      <c r="A1" s="5" t="s">
        <v>695</v>
      </c>
      <c r="B1" s="5"/>
      <c r="C1" s="5"/>
      <c r="D1" s="5"/>
      <c r="E1" s="5"/>
    </row>
    <row r="2" spans="1:5" ht="12.75">
      <c r="A2" s="5" t="s">
        <v>696</v>
      </c>
      <c r="B2" s="5"/>
      <c r="C2" s="5"/>
      <c r="D2" s="5"/>
      <c r="E2" s="5"/>
    </row>
    <row r="3" spans="1:12" ht="12.75">
      <c r="A3" s="5" t="s">
        <v>697</v>
      </c>
      <c r="B3" s="5"/>
      <c r="C3" s="5"/>
      <c r="D3" s="5"/>
      <c r="E3" s="5"/>
      <c r="G3" s="6"/>
      <c r="H3" s="6"/>
      <c r="J3" s="7" t="s">
        <v>698</v>
      </c>
      <c r="K3" s="7"/>
      <c r="L3" s="7"/>
    </row>
    <row r="5" spans="3:17" ht="12.75">
      <c r="C5" s="8"/>
      <c r="D5" s="8"/>
      <c r="E5" s="9"/>
      <c r="F5" s="9"/>
      <c r="G5" s="9"/>
      <c r="H5" s="9"/>
      <c r="I5" s="6"/>
      <c r="J5" s="7"/>
      <c r="K5" s="7"/>
      <c r="L5" s="7"/>
      <c r="M5" s="7"/>
      <c r="N5" s="7"/>
      <c r="O5" s="7"/>
      <c r="P5" s="7"/>
      <c r="Q5" s="145"/>
    </row>
    <row r="6" spans="1:16" ht="38.25" customHeight="1">
      <c r="A6" s="298" t="s">
        <v>699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16" ht="12.75">
      <c r="A7" s="299" t="s">
        <v>742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</row>
    <row r="8" spans="1:18" ht="28.5" customHeight="1">
      <c r="A8" s="12"/>
      <c r="B8" s="283"/>
      <c r="C8" s="284"/>
      <c r="D8" s="283" t="s">
        <v>630</v>
      </c>
      <c r="E8" s="284"/>
      <c r="F8" s="285" t="s">
        <v>700</v>
      </c>
      <c r="G8" s="218" t="s">
        <v>701</v>
      </c>
      <c r="H8" s="218"/>
      <c r="I8" s="218"/>
      <c r="J8" s="257" t="s">
        <v>702</v>
      </c>
      <c r="K8" s="14" t="s">
        <v>703</v>
      </c>
      <c r="L8" s="15" t="s">
        <v>704</v>
      </c>
      <c r="M8" s="286" t="s">
        <v>705</v>
      </c>
      <c r="N8" s="264" t="s">
        <v>706</v>
      </c>
      <c r="O8" s="218" t="s">
        <v>634</v>
      </c>
      <c r="P8" s="218" t="s">
        <v>634</v>
      </c>
      <c r="R8" s="17"/>
    </row>
    <row r="9" spans="1:21" ht="89.25" customHeight="1" thickBot="1">
      <c r="A9" s="12"/>
      <c r="B9" s="287"/>
      <c r="C9" s="288"/>
      <c r="D9" s="287"/>
      <c r="E9" s="288"/>
      <c r="F9" s="42"/>
      <c r="G9" s="16" t="s">
        <v>537</v>
      </c>
      <c r="H9" s="16" t="s">
        <v>707</v>
      </c>
      <c r="I9" s="16" t="s">
        <v>708</v>
      </c>
      <c r="J9" s="282" t="s">
        <v>709</v>
      </c>
      <c r="K9" s="18"/>
      <c r="L9" s="19"/>
      <c r="M9" s="20"/>
      <c r="N9" s="19"/>
      <c r="O9" s="21" t="s">
        <v>710</v>
      </c>
      <c r="P9" s="21" t="s">
        <v>636</v>
      </c>
      <c r="Q9" s="11"/>
      <c r="R9" s="22"/>
      <c r="U9">
        <v>1</v>
      </c>
    </row>
    <row r="10" spans="1:18" ht="15">
      <c r="A10" s="23">
        <v>0</v>
      </c>
      <c r="B10" s="13">
        <v>1</v>
      </c>
      <c r="C10" s="13"/>
      <c r="D10" s="13">
        <v>2</v>
      </c>
      <c r="E10" s="13"/>
      <c r="F10" s="24">
        <v>3</v>
      </c>
      <c r="G10" s="25">
        <v>4</v>
      </c>
      <c r="H10" s="26" t="s">
        <v>711</v>
      </c>
      <c r="I10" s="25">
        <v>5</v>
      </c>
      <c r="J10" s="265">
        <v>6</v>
      </c>
      <c r="K10" s="27"/>
      <c r="L10" s="27">
        <v>7</v>
      </c>
      <c r="M10" s="28"/>
      <c r="N10" s="28"/>
      <c r="O10" s="28">
        <v>8</v>
      </c>
      <c r="P10" s="29">
        <v>7</v>
      </c>
      <c r="Q10" s="11"/>
      <c r="R10" s="17"/>
    </row>
    <row r="11" spans="1:18" ht="30" customHeight="1">
      <c r="A11" s="23" t="s">
        <v>651</v>
      </c>
      <c r="B11" s="39"/>
      <c r="C11" s="39"/>
      <c r="D11" s="300" t="s">
        <v>712</v>
      </c>
      <c r="E11" s="301"/>
      <c r="F11" s="39">
        <v>1</v>
      </c>
      <c r="G11" s="21">
        <f>G12+G33+G39</f>
        <v>19000</v>
      </c>
      <c r="H11" s="21"/>
      <c r="I11" s="21">
        <f>I12+I33+I39</f>
        <v>17946</v>
      </c>
      <c r="J11" s="21">
        <f>J12+J33+J39</f>
        <v>26200</v>
      </c>
      <c r="K11" s="21"/>
      <c r="L11" s="21">
        <f>L12+L33+L39</f>
        <v>24000</v>
      </c>
      <c r="M11" s="21"/>
      <c r="N11" s="21"/>
      <c r="O11" s="21">
        <f>J11/I11</f>
        <v>1.4599353616404769</v>
      </c>
      <c r="P11" s="16">
        <f>J11/I11</f>
        <v>1.4599353616404769</v>
      </c>
      <c r="Q11" s="32"/>
      <c r="R11" s="17"/>
    </row>
    <row r="12" spans="1:18" ht="26.25" customHeight="1">
      <c r="A12" s="33"/>
      <c r="B12" s="39">
        <v>1</v>
      </c>
      <c r="C12" s="39"/>
      <c r="D12" s="300" t="s">
        <v>713</v>
      </c>
      <c r="E12" s="301"/>
      <c r="F12" s="39">
        <f>F11+1</f>
        <v>2</v>
      </c>
      <c r="G12" s="21">
        <f>G13+G18+G19+G23+G24+G25</f>
        <v>18997</v>
      </c>
      <c r="H12" s="21"/>
      <c r="I12" s="21">
        <f>I13+I25</f>
        <v>17943</v>
      </c>
      <c r="J12" s="21">
        <f>J13+J18+J19+J23+J24+J25</f>
        <v>26197</v>
      </c>
      <c r="K12" s="21"/>
      <c r="L12" s="21">
        <f>L13+L18+L19+L23+L24+L25</f>
        <v>23997</v>
      </c>
      <c r="M12" s="21"/>
      <c r="N12" s="21"/>
      <c r="O12" s="21">
        <f>J12/I12</f>
        <v>1.460012261048877</v>
      </c>
      <c r="P12" s="16">
        <f>J12/I12</f>
        <v>1.460012261048877</v>
      </c>
      <c r="Q12" s="11"/>
      <c r="R12" s="17"/>
    </row>
    <row r="13" spans="1:18" ht="27" customHeight="1">
      <c r="A13" s="33"/>
      <c r="B13" s="39" t="s">
        <v>637</v>
      </c>
      <c r="C13" s="39" t="s">
        <v>714</v>
      </c>
      <c r="D13" s="300" t="s">
        <v>715</v>
      </c>
      <c r="E13" s="301"/>
      <c r="F13" s="39">
        <f aca="true" t="shared" si="0" ref="F13:F168">F12+1</f>
        <v>3</v>
      </c>
      <c r="G13" s="21">
        <f>G14+G15+G16+G17</f>
        <v>18992</v>
      </c>
      <c r="H13" s="21"/>
      <c r="I13" s="21">
        <f>I14+I15+I16+I17</f>
        <v>17943</v>
      </c>
      <c r="J13" s="21">
        <f>J14+J15+J16+J17+S17</f>
        <v>26192</v>
      </c>
      <c r="K13" s="21"/>
      <c r="L13" s="21">
        <f>L14+L15+L16+L17</f>
        <v>23992</v>
      </c>
      <c r="M13" s="21"/>
      <c r="N13" s="21"/>
      <c r="O13" s="21">
        <f>J13/I13</f>
        <v>1.459733600847127</v>
      </c>
      <c r="P13" s="16">
        <f>J13/I13</f>
        <v>1.459733600847127</v>
      </c>
      <c r="Q13" s="11"/>
      <c r="R13" s="17"/>
    </row>
    <row r="14" spans="1:18" ht="27" customHeight="1">
      <c r="A14" s="33"/>
      <c r="B14" s="39"/>
      <c r="C14" s="39"/>
      <c r="D14" s="216" t="s">
        <v>716</v>
      </c>
      <c r="E14" s="216" t="s">
        <v>717</v>
      </c>
      <c r="F14" s="39">
        <f t="shared" si="0"/>
        <v>4</v>
      </c>
      <c r="G14" s="21">
        <v>0</v>
      </c>
      <c r="H14" s="21"/>
      <c r="I14" s="21">
        <v>0</v>
      </c>
      <c r="J14" s="21">
        <v>0</v>
      </c>
      <c r="K14" s="21"/>
      <c r="L14" s="21">
        <v>0</v>
      </c>
      <c r="M14" s="21"/>
      <c r="N14" s="21"/>
      <c r="O14" s="21">
        <v>0</v>
      </c>
      <c r="P14" s="16">
        <v>0</v>
      </c>
      <c r="Q14" s="11"/>
      <c r="R14" s="17"/>
    </row>
    <row r="15" spans="1:18" ht="27" customHeight="1">
      <c r="A15" s="33"/>
      <c r="B15" s="39"/>
      <c r="C15" s="39"/>
      <c r="D15" s="216" t="s">
        <v>718</v>
      </c>
      <c r="E15" s="216" t="s">
        <v>719</v>
      </c>
      <c r="F15" s="39">
        <f t="shared" si="0"/>
        <v>5</v>
      </c>
      <c r="G15" s="21">
        <v>18728</v>
      </c>
      <c r="H15" s="21"/>
      <c r="I15" s="21">
        <v>17687</v>
      </c>
      <c r="J15" s="21">
        <v>25927</v>
      </c>
      <c r="K15" s="21"/>
      <c r="L15" s="21">
        <v>23728</v>
      </c>
      <c r="M15" s="21"/>
      <c r="N15" s="21"/>
      <c r="O15" s="21">
        <f>J15/I15</f>
        <v>1.4658788941030134</v>
      </c>
      <c r="P15" s="16">
        <f>J15/I15</f>
        <v>1.4658788941030134</v>
      </c>
      <c r="Q15" s="11"/>
      <c r="R15" s="17"/>
    </row>
    <row r="16" spans="1:18" ht="27" customHeight="1">
      <c r="A16" s="33"/>
      <c r="B16" s="39"/>
      <c r="C16" s="39"/>
      <c r="D16" s="216" t="s">
        <v>720</v>
      </c>
      <c r="E16" s="216" t="s">
        <v>721</v>
      </c>
      <c r="F16" s="39">
        <f t="shared" si="0"/>
        <v>6</v>
      </c>
      <c r="G16" s="21">
        <v>14</v>
      </c>
      <c r="H16" s="21"/>
      <c r="I16" s="21">
        <v>12</v>
      </c>
      <c r="J16" s="21">
        <v>15</v>
      </c>
      <c r="K16" s="21"/>
      <c r="L16" s="21">
        <v>14</v>
      </c>
      <c r="M16" s="21"/>
      <c r="N16" s="21"/>
      <c r="O16" s="21">
        <f>J16/I16</f>
        <v>1.25</v>
      </c>
      <c r="P16" s="16">
        <f>J16/I16</f>
        <v>1.25</v>
      </c>
      <c r="Q16" s="147"/>
      <c r="R16" s="17"/>
    </row>
    <row r="17" spans="1:18" ht="27" customHeight="1">
      <c r="A17" s="33"/>
      <c r="B17" s="39"/>
      <c r="C17" s="39"/>
      <c r="D17" s="216" t="s">
        <v>722</v>
      </c>
      <c r="E17" s="216" t="s">
        <v>723</v>
      </c>
      <c r="F17" s="39">
        <f t="shared" si="0"/>
        <v>7</v>
      </c>
      <c r="G17" s="21">
        <v>250</v>
      </c>
      <c r="H17" s="21"/>
      <c r="I17" s="21">
        <v>244</v>
      </c>
      <c r="J17" s="21">
        <v>250</v>
      </c>
      <c r="K17" s="21"/>
      <c r="L17" s="21">
        <v>250</v>
      </c>
      <c r="M17" s="21"/>
      <c r="N17" s="21"/>
      <c r="O17" s="21">
        <f>J17/I17</f>
        <v>1.0245901639344261</v>
      </c>
      <c r="P17" s="16">
        <f>J17/I17</f>
        <v>1.0245901639344261</v>
      </c>
      <c r="Q17" s="11"/>
      <c r="R17" s="17"/>
    </row>
    <row r="18" spans="1:18" ht="27" customHeight="1">
      <c r="A18" s="33"/>
      <c r="B18" s="39" t="s">
        <v>638</v>
      </c>
      <c r="C18" s="39" t="s">
        <v>724</v>
      </c>
      <c r="D18" s="300" t="s">
        <v>725</v>
      </c>
      <c r="E18" s="301"/>
      <c r="F18" s="39">
        <f t="shared" si="0"/>
        <v>8</v>
      </c>
      <c r="G18" s="21">
        <v>0</v>
      </c>
      <c r="H18" s="21"/>
      <c r="I18" s="21">
        <v>0</v>
      </c>
      <c r="J18" s="21">
        <v>0</v>
      </c>
      <c r="K18" s="21"/>
      <c r="L18" s="21">
        <v>0</v>
      </c>
      <c r="M18" s="21"/>
      <c r="N18" s="21"/>
      <c r="O18" s="21">
        <v>0</v>
      </c>
      <c r="P18" s="16">
        <v>0</v>
      </c>
      <c r="Q18" s="11"/>
      <c r="R18" s="17"/>
    </row>
    <row r="19" spans="1:18" ht="42" customHeight="1">
      <c r="A19" s="33"/>
      <c r="B19" s="39" t="s">
        <v>639</v>
      </c>
      <c r="C19" s="39" t="s">
        <v>726</v>
      </c>
      <c r="D19" s="300" t="s">
        <v>727</v>
      </c>
      <c r="E19" s="301"/>
      <c r="F19" s="39">
        <f t="shared" si="0"/>
        <v>9</v>
      </c>
      <c r="G19" s="217">
        <v>0</v>
      </c>
      <c r="H19" s="217"/>
      <c r="I19" s="21">
        <f>I20+I21+I22</f>
        <v>0</v>
      </c>
      <c r="J19" s="21">
        <f>J20+J21+J22</f>
        <v>0</v>
      </c>
      <c r="K19" s="21"/>
      <c r="L19" s="21">
        <v>0</v>
      </c>
      <c r="M19" s="21"/>
      <c r="N19" s="21"/>
      <c r="O19" s="21">
        <v>0</v>
      </c>
      <c r="P19" s="16">
        <v>0</v>
      </c>
      <c r="Q19" s="11"/>
      <c r="R19" s="17"/>
    </row>
    <row r="20" spans="1:18" ht="27" customHeight="1">
      <c r="A20" s="33"/>
      <c r="B20" s="39"/>
      <c r="C20" s="39"/>
      <c r="D20" s="216" t="s">
        <v>669</v>
      </c>
      <c r="E20" s="216" t="s">
        <v>728</v>
      </c>
      <c r="F20" s="39">
        <f t="shared" si="0"/>
        <v>10</v>
      </c>
      <c r="G20" s="21">
        <v>0</v>
      </c>
      <c r="H20" s="21"/>
      <c r="I20" s="21">
        <v>0</v>
      </c>
      <c r="J20" s="21">
        <v>0</v>
      </c>
      <c r="K20" s="21"/>
      <c r="L20" s="21">
        <v>0</v>
      </c>
      <c r="M20" s="21"/>
      <c r="N20" s="21"/>
      <c r="O20" s="21">
        <v>0</v>
      </c>
      <c r="P20" s="16">
        <v>0</v>
      </c>
      <c r="Q20" s="11"/>
      <c r="R20" s="17"/>
    </row>
    <row r="21" spans="1:18" ht="27" customHeight="1">
      <c r="A21" s="33"/>
      <c r="B21" s="39"/>
      <c r="C21" s="39"/>
      <c r="D21" s="216" t="s">
        <v>670</v>
      </c>
      <c r="E21" s="216" t="s">
        <v>729</v>
      </c>
      <c r="F21" s="39">
        <f t="shared" si="0"/>
        <v>11</v>
      </c>
      <c r="G21" s="21">
        <v>0</v>
      </c>
      <c r="H21" s="21"/>
      <c r="I21" s="21">
        <v>0</v>
      </c>
      <c r="J21" s="21">
        <v>0</v>
      </c>
      <c r="K21" s="21"/>
      <c r="L21" s="21">
        <v>0</v>
      </c>
      <c r="M21" s="21"/>
      <c r="N21" s="21"/>
      <c r="O21" s="21">
        <v>0</v>
      </c>
      <c r="P21" s="16">
        <v>0</v>
      </c>
      <c r="Q21" s="11"/>
      <c r="R21" s="17"/>
    </row>
    <row r="22" spans="1:18" ht="27" customHeight="1" hidden="1">
      <c r="A22" s="33"/>
      <c r="B22" s="39"/>
      <c r="C22" s="39"/>
      <c r="D22" s="216"/>
      <c r="E22" s="216"/>
      <c r="F22" s="39"/>
      <c r="G22" s="21"/>
      <c r="H22" s="21"/>
      <c r="I22" s="21"/>
      <c r="J22" s="21"/>
      <c r="K22" s="21"/>
      <c r="L22" s="21">
        <v>0</v>
      </c>
      <c r="M22" s="21"/>
      <c r="N22" s="21"/>
      <c r="O22" s="21">
        <v>0</v>
      </c>
      <c r="P22" s="16" t="e">
        <f>J22/I22</f>
        <v>#DIV/0!</v>
      </c>
      <c r="Q22" s="11"/>
      <c r="R22" s="17"/>
    </row>
    <row r="23" spans="1:18" ht="27" customHeight="1">
      <c r="A23" s="33"/>
      <c r="B23" s="39" t="s">
        <v>640</v>
      </c>
      <c r="C23" s="39" t="s">
        <v>730</v>
      </c>
      <c r="D23" s="300" t="s">
        <v>731</v>
      </c>
      <c r="E23" s="301"/>
      <c r="F23" s="39">
        <v>12</v>
      </c>
      <c r="G23" s="21">
        <v>0</v>
      </c>
      <c r="H23" s="21"/>
      <c r="I23" s="21">
        <v>0</v>
      </c>
      <c r="J23" s="21">
        <v>0</v>
      </c>
      <c r="K23" s="21"/>
      <c r="L23" s="21">
        <v>0</v>
      </c>
      <c r="M23" s="21"/>
      <c r="N23" s="21"/>
      <c r="O23" s="21">
        <v>0</v>
      </c>
      <c r="P23" s="16">
        <v>0</v>
      </c>
      <c r="Q23" s="11"/>
      <c r="R23" s="17"/>
    </row>
    <row r="24" spans="1:18" ht="27.75" customHeight="1">
      <c r="A24" s="33"/>
      <c r="B24" s="39" t="s">
        <v>641</v>
      </c>
      <c r="C24" s="39" t="s">
        <v>732</v>
      </c>
      <c r="D24" s="300" t="s">
        <v>733</v>
      </c>
      <c r="E24" s="301"/>
      <c r="F24" s="39">
        <f t="shared" si="0"/>
        <v>13</v>
      </c>
      <c r="G24" s="21">
        <v>0</v>
      </c>
      <c r="H24" s="21"/>
      <c r="I24" s="21">
        <v>0</v>
      </c>
      <c r="J24" s="21">
        <v>0</v>
      </c>
      <c r="K24" s="21"/>
      <c r="L24" s="21">
        <v>0</v>
      </c>
      <c r="M24" s="21"/>
      <c r="N24" s="21"/>
      <c r="O24" s="21">
        <v>0</v>
      </c>
      <c r="P24" s="16">
        <v>0</v>
      </c>
      <c r="Q24" s="11"/>
      <c r="R24" s="17"/>
    </row>
    <row r="25" spans="1:18" ht="27.75" customHeight="1">
      <c r="A25" s="33"/>
      <c r="B25" s="39" t="s">
        <v>587</v>
      </c>
      <c r="C25" s="39" t="s">
        <v>734</v>
      </c>
      <c r="D25" s="300" t="s">
        <v>735</v>
      </c>
      <c r="E25" s="301"/>
      <c r="F25" s="39">
        <f t="shared" si="0"/>
        <v>14</v>
      </c>
      <c r="G25" s="21">
        <f>G26+G27++G28+G29+G30+G31+G32</f>
        <v>5</v>
      </c>
      <c r="H25" s="21"/>
      <c r="I25" s="21">
        <f>I26+I27++I28+I29+I30+I31+I32</f>
        <v>0</v>
      </c>
      <c r="J25" s="21">
        <f>J26+J27+J30+J31+J32</f>
        <v>5</v>
      </c>
      <c r="K25" s="21"/>
      <c r="L25" s="21">
        <f>L32</f>
        <v>5</v>
      </c>
      <c r="M25" s="21"/>
      <c r="N25" s="21"/>
      <c r="O25" s="21">
        <v>0</v>
      </c>
      <c r="P25" s="16">
        <v>0</v>
      </c>
      <c r="Q25" s="11"/>
      <c r="R25" s="17"/>
    </row>
    <row r="26" spans="1:18" ht="27.75" customHeight="1">
      <c r="A26" s="33"/>
      <c r="B26" s="39"/>
      <c r="C26" s="39"/>
      <c r="D26" s="216" t="s">
        <v>736</v>
      </c>
      <c r="E26" s="216" t="s">
        <v>643</v>
      </c>
      <c r="F26" s="39">
        <f t="shared" si="0"/>
        <v>15</v>
      </c>
      <c r="G26" s="21">
        <v>0</v>
      </c>
      <c r="H26" s="21"/>
      <c r="I26" s="21">
        <v>0</v>
      </c>
      <c r="J26" s="21">
        <v>0</v>
      </c>
      <c r="K26" s="21"/>
      <c r="L26" s="21">
        <v>0</v>
      </c>
      <c r="M26" s="21"/>
      <c r="N26" s="21"/>
      <c r="O26" s="21">
        <v>0</v>
      </c>
      <c r="P26" s="16">
        <v>0</v>
      </c>
      <c r="Q26" s="11"/>
      <c r="R26" s="17"/>
    </row>
    <row r="27" spans="1:18" ht="27.75" customHeight="1">
      <c r="A27" s="33"/>
      <c r="B27" s="39"/>
      <c r="C27" s="39"/>
      <c r="D27" s="216" t="s">
        <v>737</v>
      </c>
      <c r="E27" s="216" t="s">
        <v>738</v>
      </c>
      <c r="F27" s="39">
        <f t="shared" si="0"/>
        <v>16</v>
      </c>
      <c r="G27" s="21">
        <v>0</v>
      </c>
      <c r="H27" s="21"/>
      <c r="I27" s="21">
        <v>0</v>
      </c>
      <c r="J27" s="21">
        <f>J28+J29</f>
        <v>0</v>
      </c>
      <c r="K27" s="21"/>
      <c r="L27" s="21">
        <v>0</v>
      </c>
      <c r="M27" s="21"/>
      <c r="N27" s="21"/>
      <c r="O27" s="21">
        <v>0</v>
      </c>
      <c r="P27" s="16">
        <v>0</v>
      </c>
      <c r="Q27" s="11"/>
      <c r="R27" s="17"/>
    </row>
    <row r="28" spans="1:18" ht="27.75" customHeight="1">
      <c r="A28" s="33"/>
      <c r="B28" s="39"/>
      <c r="C28" s="39"/>
      <c r="D28" s="216"/>
      <c r="E28" s="51" t="s">
        <v>739</v>
      </c>
      <c r="F28" s="39">
        <f t="shared" si="0"/>
        <v>17</v>
      </c>
      <c r="G28" s="21">
        <v>0</v>
      </c>
      <c r="H28" s="21"/>
      <c r="I28" s="21">
        <v>0</v>
      </c>
      <c r="J28" s="21">
        <v>0</v>
      </c>
      <c r="K28" s="21"/>
      <c r="L28" s="21">
        <v>0</v>
      </c>
      <c r="M28" s="21"/>
      <c r="N28" s="21"/>
      <c r="O28" s="21">
        <v>0</v>
      </c>
      <c r="P28" s="16">
        <v>0</v>
      </c>
      <c r="Q28" s="11"/>
      <c r="R28" s="17"/>
    </row>
    <row r="29" spans="1:18" ht="27.75" customHeight="1">
      <c r="A29" s="33"/>
      <c r="B29" s="39"/>
      <c r="C29" s="39"/>
      <c r="D29" s="216"/>
      <c r="E29" s="51" t="s">
        <v>751</v>
      </c>
      <c r="F29" s="39">
        <f t="shared" si="0"/>
        <v>18</v>
      </c>
      <c r="G29" s="21">
        <v>0</v>
      </c>
      <c r="H29" s="21"/>
      <c r="I29" s="21">
        <v>0</v>
      </c>
      <c r="J29" s="21">
        <v>0</v>
      </c>
      <c r="K29" s="21"/>
      <c r="L29" s="21">
        <v>0</v>
      </c>
      <c r="M29" s="21"/>
      <c r="N29" s="21"/>
      <c r="O29" s="21">
        <v>0</v>
      </c>
      <c r="P29" s="16">
        <v>0</v>
      </c>
      <c r="Q29" s="11"/>
      <c r="R29" s="17"/>
    </row>
    <row r="30" spans="1:18" ht="27.75" customHeight="1">
      <c r="A30" s="33"/>
      <c r="B30" s="39"/>
      <c r="C30" s="39"/>
      <c r="D30" s="216" t="s">
        <v>752</v>
      </c>
      <c r="E30" s="216" t="s">
        <v>753</v>
      </c>
      <c r="F30" s="39">
        <f t="shared" si="0"/>
        <v>19</v>
      </c>
      <c r="G30" s="21">
        <v>0</v>
      </c>
      <c r="H30" s="21"/>
      <c r="I30" s="21">
        <v>0</v>
      </c>
      <c r="J30" s="21">
        <v>0</v>
      </c>
      <c r="K30" s="21"/>
      <c r="L30" s="21">
        <v>0</v>
      </c>
      <c r="M30" s="21"/>
      <c r="N30" s="21"/>
      <c r="O30" s="21">
        <v>0</v>
      </c>
      <c r="P30" s="16">
        <v>0</v>
      </c>
      <c r="Q30" s="11"/>
      <c r="R30" s="17"/>
    </row>
    <row r="31" spans="1:18" ht="27.75" customHeight="1">
      <c r="A31" s="33"/>
      <c r="B31" s="39"/>
      <c r="C31" s="39"/>
      <c r="D31" s="216" t="s">
        <v>754</v>
      </c>
      <c r="E31" s="216" t="s">
        <v>755</v>
      </c>
      <c r="F31" s="39">
        <f t="shared" si="0"/>
        <v>20</v>
      </c>
      <c r="G31" s="21">
        <v>0</v>
      </c>
      <c r="H31" s="21"/>
      <c r="I31" s="21">
        <v>0</v>
      </c>
      <c r="J31" s="21">
        <v>0</v>
      </c>
      <c r="K31" s="21"/>
      <c r="L31" s="21">
        <v>0</v>
      </c>
      <c r="M31" s="21"/>
      <c r="N31" s="21"/>
      <c r="O31" s="21">
        <v>0</v>
      </c>
      <c r="P31" s="16">
        <v>0</v>
      </c>
      <c r="Q31" s="11"/>
      <c r="R31" s="17"/>
    </row>
    <row r="32" spans="1:18" ht="27.75" customHeight="1">
      <c r="A32" s="33"/>
      <c r="B32" s="39"/>
      <c r="C32" s="39"/>
      <c r="D32" s="216" t="s">
        <v>756</v>
      </c>
      <c r="E32" s="216" t="s">
        <v>757</v>
      </c>
      <c r="F32" s="39">
        <f t="shared" si="0"/>
        <v>21</v>
      </c>
      <c r="G32" s="21">
        <v>5</v>
      </c>
      <c r="H32" s="21"/>
      <c r="I32" s="21">
        <v>0</v>
      </c>
      <c r="J32" s="21">
        <v>5</v>
      </c>
      <c r="K32" s="21"/>
      <c r="L32" s="21">
        <v>5</v>
      </c>
      <c r="M32" s="21"/>
      <c r="N32" s="21"/>
      <c r="O32" s="21">
        <v>0</v>
      </c>
      <c r="P32" s="16">
        <v>0</v>
      </c>
      <c r="Q32" s="11"/>
      <c r="R32" s="17"/>
    </row>
    <row r="33" spans="1:18" ht="27.75" customHeight="1">
      <c r="A33" s="33"/>
      <c r="B33" s="39">
        <v>2</v>
      </c>
      <c r="C33" s="39"/>
      <c r="D33" s="300" t="s">
        <v>0</v>
      </c>
      <c r="E33" s="301"/>
      <c r="F33" s="39">
        <f t="shared" si="0"/>
        <v>22</v>
      </c>
      <c r="G33" s="21">
        <f>G34+G35+G36+G37</f>
        <v>3</v>
      </c>
      <c r="H33" s="21"/>
      <c r="I33" s="21">
        <f>I34+I35+I36+I37</f>
        <v>3</v>
      </c>
      <c r="J33" s="21">
        <f>J34+J35+J36+J37+J38</f>
        <v>3</v>
      </c>
      <c r="K33" s="21"/>
      <c r="L33" s="21">
        <f>L37</f>
        <v>3</v>
      </c>
      <c r="M33" s="21"/>
      <c r="N33" s="21"/>
      <c r="O33" s="21">
        <f>J33/I33</f>
        <v>1</v>
      </c>
      <c r="P33" s="16">
        <f>J33/I33</f>
        <v>1</v>
      </c>
      <c r="Q33" s="11"/>
      <c r="R33" s="17"/>
    </row>
    <row r="34" spans="1:18" ht="27.75" customHeight="1">
      <c r="A34" s="33"/>
      <c r="B34" s="39"/>
      <c r="C34" s="39" t="s">
        <v>714</v>
      </c>
      <c r="D34" s="300" t="s">
        <v>1</v>
      </c>
      <c r="E34" s="301"/>
      <c r="F34" s="39">
        <f t="shared" si="0"/>
        <v>23</v>
      </c>
      <c r="G34" s="21">
        <v>0</v>
      </c>
      <c r="H34" s="21"/>
      <c r="I34" s="21">
        <v>0</v>
      </c>
      <c r="J34" s="21">
        <v>0</v>
      </c>
      <c r="K34" s="21"/>
      <c r="L34" s="21">
        <v>0</v>
      </c>
      <c r="M34" s="21"/>
      <c r="N34" s="21"/>
      <c r="O34" s="21">
        <v>0</v>
      </c>
      <c r="P34" s="16">
        <v>0</v>
      </c>
      <c r="Q34" s="11"/>
      <c r="R34" s="17"/>
    </row>
    <row r="35" spans="1:18" ht="27.75" customHeight="1">
      <c r="A35" s="33"/>
      <c r="B35" s="39"/>
      <c r="C35" s="39" t="s">
        <v>724</v>
      </c>
      <c r="D35" s="300" t="s">
        <v>2</v>
      </c>
      <c r="E35" s="301"/>
      <c r="F35" s="39">
        <f t="shared" si="0"/>
        <v>24</v>
      </c>
      <c r="G35" s="21">
        <v>0</v>
      </c>
      <c r="H35" s="21"/>
      <c r="I35" s="21">
        <v>0</v>
      </c>
      <c r="J35" s="21">
        <v>0</v>
      </c>
      <c r="K35" s="21"/>
      <c r="L35" s="21">
        <v>0</v>
      </c>
      <c r="M35" s="21"/>
      <c r="N35" s="21"/>
      <c r="O35" s="21">
        <v>0</v>
      </c>
      <c r="P35" s="16">
        <v>0</v>
      </c>
      <c r="Q35" s="11"/>
      <c r="R35" s="17"/>
    </row>
    <row r="36" spans="1:22" ht="27.75" customHeight="1">
      <c r="A36" s="33"/>
      <c r="B36" s="39"/>
      <c r="C36" s="39" t="s">
        <v>726</v>
      </c>
      <c r="D36" s="300" t="s">
        <v>3</v>
      </c>
      <c r="E36" s="301"/>
      <c r="F36" s="39">
        <f t="shared" si="0"/>
        <v>25</v>
      </c>
      <c r="G36" s="21">
        <v>0</v>
      </c>
      <c r="H36" s="21"/>
      <c r="I36" s="21">
        <v>0</v>
      </c>
      <c r="J36" s="21">
        <v>0</v>
      </c>
      <c r="K36" s="21"/>
      <c r="L36" s="21">
        <v>0</v>
      </c>
      <c r="M36" s="21"/>
      <c r="N36" s="21"/>
      <c r="O36" s="21">
        <v>0</v>
      </c>
      <c r="P36" s="16">
        <v>0</v>
      </c>
      <c r="Q36" s="11"/>
      <c r="R36" s="17"/>
      <c r="T36" s="34" t="s">
        <v>35</v>
      </c>
      <c r="U36" s="35"/>
      <c r="V36" s="36"/>
    </row>
    <row r="37" spans="1:18" ht="27.75" customHeight="1">
      <c r="A37" s="33"/>
      <c r="B37" s="39"/>
      <c r="C37" s="39" t="s">
        <v>730</v>
      </c>
      <c r="D37" s="300" t="s">
        <v>36</v>
      </c>
      <c r="E37" s="301"/>
      <c r="F37" s="39">
        <f t="shared" si="0"/>
        <v>26</v>
      </c>
      <c r="G37" s="21">
        <v>3</v>
      </c>
      <c r="H37" s="21"/>
      <c r="I37" s="21">
        <v>3</v>
      </c>
      <c r="J37" s="21">
        <v>3</v>
      </c>
      <c r="K37" s="21"/>
      <c r="L37" s="21">
        <v>3</v>
      </c>
      <c r="M37" s="21"/>
      <c r="N37" s="21"/>
      <c r="O37" s="21">
        <f>J37/I37</f>
        <v>1</v>
      </c>
      <c r="P37" s="16">
        <f>J37/I37</f>
        <v>1</v>
      </c>
      <c r="Q37" s="11"/>
      <c r="R37" s="17"/>
    </row>
    <row r="38" spans="1:18" ht="27.75" customHeight="1">
      <c r="A38" s="33"/>
      <c r="B38" s="39"/>
      <c r="C38" s="39" t="s">
        <v>732</v>
      </c>
      <c r="D38" s="300" t="s">
        <v>37</v>
      </c>
      <c r="E38" s="301"/>
      <c r="F38" s="39">
        <f t="shared" si="0"/>
        <v>27</v>
      </c>
      <c r="G38" s="21">
        <v>0</v>
      </c>
      <c r="H38" s="21"/>
      <c r="I38" s="21">
        <v>0</v>
      </c>
      <c r="J38" s="21">
        <v>0</v>
      </c>
      <c r="K38" s="21"/>
      <c r="L38" s="21"/>
      <c r="M38" s="21"/>
      <c r="N38" s="21"/>
      <c r="O38" s="21">
        <v>0</v>
      </c>
      <c r="P38" s="16">
        <v>0</v>
      </c>
      <c r="Q38" s="11"/>
      <c r="R38" s="17"/>
    </row>
    <row r="39" spans="1:18" ht="12.75" customHeight="1">
      <c r="A39" s="23"/>
      <c r="B39" s="39">
        <v>3</v>
      </c>
      <c r="C39" s="39">
        <v>3</v>
      </c>
      <c r="D39" s="300" t="s">
        <v>38</v>
      </c>
      <c r="E39" s="301"/>
      <c r="F39" s="39">
        <f t="shared" si="0"/>
        <v>28</v>
      </c>
      <c r="G39" s="21">
        <v>0</v>
      </c>
      <c r="H39" s="21"/>
      <c r="I39" s="21">
        <v>0</v>
      </c>
      <c r="J39" s="21">
        <v>0</v>
      </c>
      <c r="K39" s="21"/>
      <c r="L39" s="21">
        <v>0</v>
      </c>
      <c r="M39" s="21"/>
      <c r="N39" s="21"/>
      <c r="O39" s="21">
        <v>0</v>
      </c>
      <c r="P39" s="16">
        <v>0</v>
      </c>
      <c r="Q39" s="11"/>
      <c r="R39" s="17"/>
    </row>
    <row r="40" spans="1:18" ht="15" customHeight="1">
      <c r="A40" s="23" t="s">
        <v>652</v>
      </c>
      <c r="B40" s="302" t="s">
        <v>39</v>
      </c>
      <c r="C40" s="303"/>
      <c r="D40" s="303"/>
      <c r="E40" s="304"/>
      <c r="F40" s="33">
        <f t="shared" si="0"/>
        <v>29</v>
      </c>
      <c r="G40" s="266">
        <f>G41</f>
        <v>18460</v>
      </c>
      <c r="H40" s="266"/>
      <c r="I40" s="266">
        <f>I41+I148+I156</f>
        <v>17412.2</v>
      </c>
      <c r="J40" s="266">
        <f>J42+J90+J97+J131+J148</f>
        <v>25700</v>
      </c>
      <c r="K40" s="266"/>
      <c r="L40" s="266">
        <f>L41+L148+L1499</f>
        <v>23500</v>
      </c>
      <c r="M40" s="266"/>
      <c r="N40" s="266"/>
      <c r="O40" s="266">
        <f aca="true" t="shared" si="1" ref="O40:O49">J40/I40</f>
        <v>1.475976614098161</v>
      </c>
      <c r="P40" s="267">
        <f aca="true" t="shared" si="2" ref="P40:P47">J40/I40</f>
        <v>1.475976614098161</v>
      </c>
      <c r="Q40" s="7"/>
      <c r="R40" s="17"/>
    </row>
    <row r="41" spans="1:19" ht="30" customHeight="1">
      <c r="A41" s="33"/>
      <c r="B41" s="33">
        <v>1</v>
      </c>
      <c r="C41" s="268" t="s">
        <v>40</v>
      </c>
      <c r="D41" s="269"/>
      <c r="E41" s="270" t="s">
        <v>41</v>
      </c>
      <c r="F41" s="33">
        <f t="shared" si="0"/>
        <v>30</v>
      </c>
      <c r="G41" s="266">
        <f>G42+G90+G97+G131</f>
        <v>18460</v>
      </c>
      <c r="H41" s="266"/>
      <c r="I41" s="266">
        <f>I42+I90+I97+I131</f>
        <v>17412.2</v>
      </c>
      <c r="J41" s="266">
        <f>J42+J90+J97+J131</f>
        <v>25698</v>
      </c>
      <c r="K41" s="266"/>
      <c r="L41" s="266">
        <f>L42+L90+L97+L131</f>
        <v>23500</v>
      </c>
      <c r="M41" s="266"/>
      <c r="N41" s="266"/>
      <c r="O41" s="266">
        <f t="shared" si="1"/>
        <v>1.475861752104846</v>
      </c>
      <c r="P41" s="267">
        <f t="shared" si="2"/>
        <v>1.475861752104846</v>
      </c>
      <c r="Q41" s="32"/>
      <c r="R41" s="37"/>
      <c r="S41" s="38"/>
    </row>
    <row r="42" spans="1:19" ht="45.75" customHeight="1">
      <c r="A42" s="33"/>
      <c r="B42" s="33" t="s">
        <v>43</v>
      </c>
      <c r="C42" s="268" t="s">
        <v>4</v>
      </c>
      <c r="D42" s="303" t="s">
        <v>340</v>
      </c>
      <c r="E42" s="304"/>
      <c r="F42" s="33">
        <f t="shared" si="0"/>
        <v>31</v>
      </c>
      <c r="G42" s="266">
        <f>G43+G51+G57</f>
        <v>15466</v>
      </c>
      <c r="H42" s="266"/>
      <c r="I42" s="266">
        <f>I43+I51+I57</f>
        <v>14557.2</v>
      </c>
      <c r="J42" s="266">
        <f>J43+J51+J57</f>
        <v>21525</v>
      </c>
      <c r="K42" s="266"/>
      <c r="L42" s="266">
        <f>L43+L51+L57</f>
        <v>20531</v>
      </c>
      <c r="M42" s="266"/>
      <c r="N42" s="266"/>
      <c r="O42" s="266">
        <f t="shared" si="1"/>
        <v>1.4786497403346797</v>
      </c>
      <c r="P42" s="267">
        <f t="shared" si="2"/>
        <v>1.4786497403346797</v>
      </c>
      <c r="Q42" s="11"/>
      <c r="R42" s="17"/>
      <c r="S42" s="36"/>
    </row>
    <row r="43" spans="1:18" s="10" customFormat="1" ht="36" customHeight="1">
      <c r="A43" s="23"/>
      <c r="B43" s="33" t="s">
        <v>659</v>
      </c>
      <c r="C43" s="33" t="s">
        <v>659</v>
      </c>
      <c r="D43" s="302" t="s">
        <v>44</v>
      </c>
      <c r="E43" s="304"/>
      <c r="F43" s="33">
        <f t="shared" si="0"/>
        <v>32</v>
      </c>
      <c r="G43" s="266">
        <f>G44+G45+G48++G50+50</f>
        <v>5825</v>
      </c>
      <c r="H43" s="266"/>
      <c r="I43" s="266">
        <f>I44+I45+I48+I49+I50</f>
        <v>5193</v>
      </c>
      <c r="J43" s="266">
        <f>J44+J45+J48+J49+J50</f>
        <v>7725</v>
      </c>
      <c r="K43" s="266"/>
      <c r="L43" s="266">
        <f>L44+L45+L48+L49</f>
        <v>7680</v>
      </c>
      <c r="M43" s="266"/>
      <c r="N43" s="266"/>
      <c r="O43" s="266">
        <f t="shared" si="1"/>
        <v>1.487579433853264</v>
      </c>
      <c r="P43" s="267">
        <f t="shared" si="2"/>
        <v>1.487579433853264</v>
      </c>
      <c r="Q43" s="148"/>
      <c r="R43" s="148"/>
    </row>
    <row r="44" spans="1:18" ht="12.75" customHeight="1">
      <c r="A44" s="33"/>
      <c r="B44" s="33"/>
      <c r="C44" s="33" t="s">
        <v>714</v>
      </c>
      <c r="D44" s="302" t="s">
        <v>337</v>
      </c>
      <c r="E44" s="304"/>
      <c r="F44" s="33">
        <f t="shared" si="0"/>
        <v>33</v>
      </c>
      <c r="G44" s="266">
        <v>3700</v>
      </c>
      <c r="H44" s="266"/>
      <c r="I44" s="266">
        <v>3683</v>
      </c>
      <c r="J44" s="266">
        <v>5500</v>
      </c>
      <c r="K44" s="266"/>
      <c r="L44" s="266">
        <v>5500</v>
      </c>
      <c r="M44" s="266"/>
      <c r="N44" s="266"/>
      <c r="O44" s="266">
        <f t="shared" si="1"/>
        <v>1.4933478142818355</v>
      </c>
      <c r="P44" s="267">
        <f t="shared" si="2"/>
        <v>1.4933478142818355</v>
      </c>
      <c r="Q44" s="7"/>
      <c r="R44" s="17"/>
    </row>
    <row r="45" spans="1:20" ht="30.75" customHeight="1">
      <c r="A45" s="33"/>
      <c r="B45" s="33"/>
      <c r="C45" s="33" t="s">
        <v>724</v>
      </c>
      <c r="D45" s="302" t="s">
        <v>5</v>
      </c>
      <c r="E45" s="304"/>
      <c r="F45" s="33">
        <f t="shared" si="0"/>
        <v>34</v>
      </c>
      <c r="G45" s="266">
        <v>2000</v>
      </c>
      <c r="H45" s="266"/>
      <c r="I45" s="266">
        <v>1397</v>
      </c>
      <c r="J45" s="266">
        <v>2000</v>
      </c>
      <c r="K45" s="266"/>
      <c r="L45" s="266">
        <v>2000</v>
      </c>
      <c r="M45" s="266"/>
      <c r="N45" s="266"/>
      <c r="O45" s="266">
        <f t="shared" si="1"/>
        <v>1.4316392269148175</v>
      </c>
      <c r="P45" s="267">
        <f t="shared" si="2"/>
        <v>1.4316392269148175</v>
      </c>
      <c r="Q45" s="11"/>
      <c r="R45" s="22"/>
      <c r="S45" s="22"/>
      <c r="T45" s="22"/>
    </row>
    <row r="46" spans="1:19" ht="27" customHeight="1">
      <c r="A46" s="33"/>
      <c r="B46" s="33"/>
      <c r="C46" s="33"/>
      <c r="D46" s="48" t="s">
        <v>45</v>
      </c>
      <c r="E46" s="48" t="s">
        <v>46</v>
      </c>
      <c r="F46" s="33">
        <f t="shared" si="0"/>
        <v>35</v>
      </c>
      <c r="G46" s="266">
        <v>180</v>
      </c>
      <c r="H46" s="266"/>
      <c r="I46" s="266">
        <v>104</v>
      </c>
      <c r="J46" s="266">
        <v>150</v>
      </c>
      <c r="K46" s="266"/>
      <c r="L46" s="266">
        <v>150</v>
      </c>
      <c r="M46" s="266"/>
      <c r="N46" s="266"/>
      <c r="O46" s="266">
        <f t="shared" si="1"/>
        <v>1.4423076923076923</v>
      </c>
      <c r="P46" s="267">
        <f t="shared" si="2"/>
        <v>1.4423076923076923</v>
      </c>
      <c r="Q46" s="11"/>
      <c r="R46" s="22"/>
      <c r="S46" s="22"/>
    </row>
    <row r="47" spans="1:18" ht="24" customHeight="1">
      <c r="A47" s="33"/>
      <c r="B47" s="33"/>
      <c r="C47" s="33"/>
      <c r="D47" s="48" t="s">
        <v>47</v>
      </c>
      <c r="E47" s="48" t="s">
        <v>48</v>
      </c>
      <c r="F47" s="33">
        <f t="shared" si="0"/>
        <v>36</v>
      </c>
      <c r="G47" s="266">
        <v>1000</v>
      </c>
      <c r="H47" s="266"/>
      <c r="I47" s="266">
        <v>720</v>
      </c>
      <c r="J47" s="266">
        <v>1200</v>
      </c>
      <c r="K47" s="266"/>
      <c r="L47" s="266">
        <v>1050</v>
      </c>
      <c r="M47" s="266"/>
      <c r="N47" s="266"/>
      <c r="O47" s="266">
        <f t="shared" si="1"/>
        <v>1.6666666666666667</v>
      </c>
      <c r="P47" s="267">
        <f t="shared" si="2"/>
        <v>1.6666666666666667</v>
      </c>
      <c r="Q47" s="11"/>
      <c r="R47" s="17"/>
    </row>
    <row r="48" spans="1:18" ht="36.75" customHeight="1">
      <c r="A48" s="33"/>
      <c r="B48" s="33"/>
      <c r="C48" s="33" t="s">
        <v>726</v>
      </c>
      <c r="D48" s="302" t="s">
        <v>6</v>
      </c>
      <c r="E48" s="304"/>
      <c r="F48" s="33">
        <f t="shared" si="0"/>
        <v>37</v>
      </c>
      <c r="G48" s="266">
        <v>75</v>
      </c>
      <c r="H48" s="266"/>
      <c r="I48" s="266">
        <v>0</v>
      </c>
      <c r="J48" s="266">
        <v>75</v>
      </c>
      <c r="K48" s="266"/>
      <c r="L48" s="266">
        <v>50</v>
      </c>
      <c r="M48" s="266"/>
      <c r="N48" s="266"/>
      <c r="O48" s="266" t="e">
        <f t="shared" si="1"/>
        <v>#DIV/0!</v>
      </c>
      <c r="P48" s="267">
        <v>0</v>
      </c>
      <c r="Q48" s="11"/>
      <c r="R48" s="17"/>
    </row>
    <row r="49" spans="1:18" ht="18.75" customHeight="1">
      <c r="A49" s="33"/>
      <c r="B49" s="33"/>
      <c r="C49" s="33" t="s">
        <v>730</v>
      </c>
      <c r="D49" s="302" t="s">
        <v>7</v>
      </c>
      <c r="E49" s="304"/>
      <c r="F49" s="33">
        <f t="shared" si="0"/>
        <v>38</v>
      </c>
      <c r="G49" s="266">
        <v>115</v>
      </c>
      <c r="H49" s="266"/>
      <c r="I49" s="266">
        <v>113</v>
      </c>
      <c r="J49" s="266">
        <v>150</v>
      </c>
      <c r="K49" s="266"/>
      <c r="L49" s="266">
        <v>130</v>
      </c>
      <c r="M49" s="266"/>
      <c r="N49" s="266"/>
      <c r="O49" s="266">
        <f t="shared" si="1"/>
        <v>1.3274336283185841</v>
      </c>
      <c r="P49" s="267">
        <f>J49/I49</f>
        <v>1.3274336283185841</v>
      </c>
      <c r="Q49" s="11"/>
      <c r="R49" s="17"/>
    </row>
    <row r="50" spans="1:18" ht="23.25" customHeight="1">
      <c r="A50" s="33"/>
      <c r="B50" s="33"/>
      <c r="C50" s="33" t="s">
        <v>732</v>
      </c>
      <c r="D50" s="268" t="s">
        <v>8</v>
      </c>
      <c r="E50" s="270"/>
      <c r="F50" s="33">
        <f t="shared" si="0"/>
        <v>39</v>
      </c>
      <c r="G50" s="266">
        <v>0</v>
      </c>
      <c r="H50" s="266"/>
      <c r="I50" s="266">
        <v>0</v>
      </c>
      <c r="J50" s="266">
        <v>0</v>
      </c>
      <c r="K50" s="266"/>
      <c r="L50" s="266"/>
      <c r="M50" s="266"/>
      <c r="N50" s="266"/>
      <c r="O50" s="266">
        <v>0</v>
      </c>
      <c r="P50" s="267">
        <v>0</v>
      </c>
      <c r="Q50" s="11"/>
      <c r="R50" s="17"/>
    </row>
    <row r="51" spans="1:18" ht="33.75" customHeight="1">
      <c r="A51" s="33"/>
      <c r="B51" s="33" t="s">
        <v>662</v>
      </c>
      <c r="C51" s="33" t="s">
        <v>662</v>
      </c>
      <c r="D51" s="302" t="s">
        <v>49</v>
      </c>
      <c r="E51" s="304"/>
      <c r="F51" s="33">
        <f t="shared" si="0"/>
        <v>40</v>
      </c>
      <c r="G51" s="266">
        <f>G52+G53+G56</f>
        <v>8729</v>
      </c>
      <c r="H51" s="266"/>
      <c r="I51" s="266">
        <f>I52+I53+I56</f>
        <v>8490</v>
      </c>
      <c r="J51" s="266">
        <f>J52+J53+J56</f>
        <v>12640</v>
      </c>
      <c r="K51" s="266"/>
      <c r="L51" s="266">
        <f>L52+L53+L56</f>
        <v>11957</v>
      </c>
      <c r="M51" s="266"/>
      <c r="N51" s="266"/>
      <c r="O51" s="266">
        <f>J51/I51</f>
        <v>1.4888103651354534</v>
      </c>
      <c r="P51" s="267">
        <f>J51/I51</f>
        <v>1.4888103651354534</v>
      </c>
      <c r="Q51" s="36"/>
      <c r="R51" s="17"/>
    </row>
    <row r="52" spans="1:20" ht="25.5" customHeight="1">
      <c r="A52" s="33"/>
      <c r="B52" s="33"/>
      <c r="C52" s="33" t="s">
        <v>714</v>
      </c>
      <c r="D52" s="302" t="s">
        <v>50</v>
      </c>
      <c r="E52" s="304"/>
      <c r="F52" s="33">
        <f t="shared" si="0"/>
        <v>41</v>
      </c>
      <c r="G52" s="266">
        <v>8677</v>
      </c>
      <c r="H52" s="266"/>
      <c r="I52" s="266">
        <v>8445</v>
      </c>
      <c r="J52" s="266">
        <v>12560</v>
      </c>
      <c r="K52" s="266"/>
      <c r="L52" s="266">
        <v>11870</v>
      </c>
      <c r="M52" s="266"/>
      <c r="N52" s="266"/>
      <c r="O52" s="266">
        <f>J52/I52</f>
        <v>1.4872705743043222</v>
      </c>
      <c r="P52" s="267">
        <f>J52/I52</f>
        <v>1.4872705743043222</v>
      </c>
      <c r="Q52" s="36"/>
      <c r="R52" s="17"/>
      <c r="S52" s="36"/>
      <c r="T52" s="36">
        <v>10791</v>
      </c>
    </row>
    <row r="53" spans="1:16" s="22" customFormat="1" ht="25.5" customHeight="1">
      <c r="A53" s="23"/>
      <c r="B53" s="33"/>
      <c r="C53" s="33" t="s">
        <v>724</v>
      </c>
      <c r="D53" s="302" t="s">
        <v>51</v>
      </c>
      <c r="E53" s="304"/>
      <c r="F53" s="33">
        <f t="shared" si="0"/>
        <v>42</v>
      </c>
      <c r="G53" s="266">
        <f>G54+G55</f>
        <v>2</v>
      </c>
      <c r="H53" s="266"/>
      <c r="I53" s="266">
        <f>I54</f>
        <v>2</v>
      </c>
      <c r="J53" s="266">
        <f>J54+J55</f>
        <v>10</v>
      </c>
      <c r="K53" s="266"/>
      <c r="L53" s="266">
        <f>L54</f>
        <v>2</v>
      </c>
      <c r="M53" s="266"/>
      <c r="N53" s="266"/>
      <c r="O53" s="266">
        <v>0</v>
      </c>
      <c r="P53" s="267">
        <f>J53/I53</f>
        <v>5</v>
      </c>
    </row>
    <row r="54" spans="1:18" ht="25.5">
      <c r="A54" s="23"/>
      <c r="B54" s="33"/>
      <c r="C54" s="33"/>
      <c r="D54" s="33" t="s">
        <v>45</v>
      </c>
      <c r="E54" s="271" t="s">
        <v>52</v>
      </c>
      <c r="F54" s="33">
        <f t="shared" si="0"/>
        <v>43</v>
      </c>
      <c r="G54" s="266">
        <v>2</v>
      </c>
      <c r="H54" s="266"/>
      <c r="I54" s="266">
        <v>2</v>
      </c>
      <c r="J54" s="266">
        <v>10</v>
      </c>
      <c r="K54" s="266"/>
      <c r="L54" s="266">
        <v>2</v>
      </c>
      <c r="M54" s="266"/>
      <c r="N54" s="266"/>
      <c r="O54" s="266">
        <v>0</v>
      </c>
      <c r="P54" s="267">
        <f>J54/I54</f>
        <v>5</v>
      </c>
      <c r="Q54" s="11"/>
      <c r="R54" s="17"/>
    </row>
    <row r="55" spans="1:18" ht="12.75">
      <c r="A55" s="23"/>
      <c r="B55" s="33"/>
      <c r="C55" s="33"/>
      <c r="D55" s="33" t="s">
        <v>47</v>
      </c>
      <c r="E55" s="271" t="s">
        <v>53</v>
      </c>
      <c r="F55" s="33">
        <f t="shared" si="0"/>
        <v>44</v>
      </c>
      <c r="G55" s="266">
        <v>0</v>
      </c>
      <c r="H55" s="266"/>
      <c r="I55" s="266">
        <v>0</v>
      </c>
      <c r="J55" s="266">
        <v>0</v>
      </c>
      <c r="K55" s="266"/>
      <c r="L55" s="266">
        <v>0</v>
      </c>
      <c r="M55" s="266"/>
      <c r="N55" s="266"/>
      <c r="O55" s="266">
        <v>0</v>
      </c>
      <c r="P55" s="267">
        <v>0</v>
      </c>
      <c r="Q55" s="11"/>
      <c r="R55" s="17"/>
    </row>
    <row r="56" spans="1:18" ht="12.75" customHeight="1">
      <c r="A56" s="23"/>
      <c r="B56" s="33"/>
      <c r="C56" s="33" t="s">
        <v>726</v>
      </c>
      <c r="D56" s="302" t="s">
        <v>54</v>
      </c>
      <c r="E56" s="304"/>
      <c r="F56" s="33">
        <f t="shared" si="0"/>
        <v>45</v>
      </c>
      <c r="G56" s="266">
        <v>50</v>
      </c>
      <c r="H56" s="266"/>
      <c r="I56" s="266">
        <v>43</v>
      </c>
      <c r="J56" s="266">
        <v>70</v>
      </c>
      <c r="K56" s="266"/>
      <c r="L56" s="266">
        <v>85</v>
      </c>
      <c r="M56" s="266"/>
      <c r="N56" s="266"/>
      <c r="O56" s="266">
        <f>J56/I56</f>
        <v>1.627906976744186</v>
      </c>
      <c r="P56" s="267">
        <f>J56/I56</f>
        <v>1.627906976744186</v>
      </c>
      <c r="Q56" s="11"/>
      <c r="R56" s="17"/>
    </row>
    <row r="57" spans="1:18" ht="39" customHeight="1">
      <c r="A57" s="23"/>
      <c r="B57" s="33" t="s">
        <v>666</v>
      </c>
      <c r="C57" s="33" t="s">
        <v>666</v>
      </c>
      <c r="D57" s="302" t="s">
        <v>55</v>
      </c>
      <c r="E57" s="304"/>
      <c r="F57" s="33">
        <f t="shared" si="0"/>
        <v>46</v>
      </c>
      <c r="G57" s="266">
        <f>G58+G59+G61+G68+G73+G74+G78+G79+G80+G89</f>
        <v>912</v>
      </c>
      <c r="H57" s="266"/>
      <c r="I57" s="266">
        <f>I58+I59+I61+I68+I73+I74+I78+I79+I80+I89</f>
        <v>874.2</v>
      </c>
      <c r="J57" s="266">
        <f>J58+J59+J61+J68+J73+J74+J78+J79+J80+J89</f>
        <v>1160</v>
      </c>
      <c r="K57" s="266"/>
      <c r="L57" s="266">
        <f>L58+L59+L61+L68+L73+L74+L78+L79+L80+L89</f>
        <v>894</v>
      </c>
      <c r="M57" s="266"/>
      <c r="N57" s="266"/>
      <c r="O57" s="266">
        <f>J57/I57</f>
        <v>1.3269274765499885</v>
      </c>
      <c r="P57" s="267">
        <f>J57/I57</f>
        <v>1.3269274765499885</v>
      </c>
      <c r="Q57" s="149"/>
      <c r="R57" s="17"/>
    </row>
    <row r="58" spans="1:18" ht="12.75" customHeight="1">
      <c r="A58" s="23"/>
      <c r="B58" s="33"/>
      <c r="C58" s="33" t="s">
        <v>714</v>
      </c>
      <c r="D58" s="302" t="s">
        <v>9</v>
      </c>
      <c r="E58" s="304"/>
      <c r="F58" s="33">
        <f t="shared" si="0"/>
        <v>47</v>
      </c>
      <c r="G58" s="266">
        <v>0</v>
      </c>
      <c r="H58" s="266"/>
      <c r="I58" s="266">
        <v>0</v>
      </c>
      <c r="J58" s="266">
        <v>0</v>
      </c>
      <c r="K58" s="266"/>
      <c r="L58" s="266">
        <v>0</v>
      </c>
      <c r="M58" s="266"/>
      <c r="N58" s="266"/>
      <c r="O58" s="266">
        <v>0</v>
      </c>
      <c r="P58" s="267">
        <v>0</v>
      </c>
      <c r="Q58" s="11"/>
      <c r="R58" s="17"/>
    </row>
    <row r="59" spans="1:18" ht="27" customHeight="1">
      <c r="A59" s="23"/>
      <c r="B59" s="33"/>
      <c r="C59" s="33" t="s">
        <v>724</v>
      </c>
      <c r="D59" s="302" t="s">
        <v>10</v>
      </c>
      <c r="E59" s="304"/>
      <c r="F59" s="33">
        <f t="shared" si="0"/>
        <v>48</v>
      </c>
      <c r="G59" s="266">
        <f>G60</f>
        <v>70</v>
      </c>
      <c r="H59" s="266"/>
      <c r="I59" s="266">
        <f>I60</f>
        <v>65</v>
      </c>
      <c r="J59" s="266">
        <f>J60</f>
        <v>100</v>
      </c>
      <c r="K59" s="266"/>
      <c r="L59" s="266">
        <f>L60</f>
        <v>35</v>
      </c>
      <c r="M59" s="266"/>
      <c r="N59" s="266"/>
      <c r="O59" s="266">
        <f>J59/I59</f>
        <v>1.5384615384615385</v>
      </c>
      <c r="P59" s="267">
        <f>J59/I59</f>
        <v>1.5384615384615385</v>
      </c>
      <c r="Q59" s="11">
        <v>0</v>
      </c>
      <c r="R59" s="17"/>
    </row>
    <row r="60" spans="1:18" ht="25.5">
      <c r="A60" s="23"/>
      <c r="B60" s="33"/>
      <c r="C60" s="33"/>
      <c r="D60" s="33" t="s">
        <v>45</v>
      </c>
      <c r="E60" s="33" t="s">
        <v>668</v>
      </c>
      <c r="F60" s="33">
        <f t="shared" si="0"/>
        <v>49</v>
      </c>
      <c r="G60" s="266">
        <v>70</v>
      </c>
      <c r="H60" s="266"/>
      <c r="I60" s="266">
        <v>65</v>
      </c>
      <c r="J60" s="266">
        <v>100</v>
      </c>
      <c r="K60" s="266"/>
      <c r="L60" s="266">
        <v>35</v>
      </c>
      <c r="M60" s="266">
        <v>10</v>
      </c>
      <c r="N60" s="266"/>
      <c r="O60" s="266">
        <f>J60/I60</f>
        <v>1.5384615384615385</v>
      </c>
      <c r="P60" s="267">
        <f>J60/I60</f>
        <v>1.5384615384615385</v>
      </c>
      <c r="Q60" s="11"/>
      <c r="R60" s="17"/>
    </row>
    <row r="61" spans="1:19" ht="25.5" customHeight="1">
      <c r="A61" s="23"/>
      <c r="B61" s="33"/>
      <c r="C61" s="33" t="s">
        <v>726</v>
      </c>
      <c r="D61" s="268" t="s">
        <v>11</v>
      </c>
      <c r="E61" s="270"/>
      <c r="F61" s="33">
        <f t="shared" si="0"/>
        <v>50</v>
      </c>
      <c r="G61" s="266">
        <v>2</v>
      </c>
      <c r="H61" s="266"/>
      <c r="I61" s="266">
        <f>I62</f>
        <v>0.2</v>
      </c>
      <c r="J61" s="266">
        <f>J62+J64</f>
        <v>5</v>
      </c>
      <c r="K61" s="266"/>
      <c r="L61" s="266">
        <v>0</v>
      </c>
      <c r="M61" s="266"/>
      <c r="N61" s="266"/>
      <c r="O61" s="266">
        <v>0</v>
      </c>
      <c r="P61" s="267">
        <f>J61/I61</f>
        <v>25</v>
      </c>
      <c r="Q61" s="11"/>
      <c r="R61" s="17"/>
      <c r="S61" s="40"/>
    </row>
    <row r="62" spans="1:18" ht="12.75">
      <c r="A62" s="23"/>
      <c r="B62" s="33"/>
      <c r="C62" s="33"/>
      <c r="D62" s="33" t="s">
        <v>56</v>
      </c>
      <c r="E62" s="33" t="s">
        <v>57</v>
      </c>
      <c r="F62" s="33">
        <f t="shared" si="0"/>
        <v>51</v>
      </c>
      <c r="G62" s="266">
        <v>2</v>
      </c>
      <c r="H62" s="266"/>
      <c r="I62" s="266">
        <v>0.2</v>
      </c>
      <c r="J62" s="266">
        <v>5</v>
      </c>
      <c r="K62" s="266"/>
      <c r="L62" s="266">
        <v>0</v>
      </c>
      <c r="M62" s="266"/>
      <c r="N62" s="266"/>
      <c r="O62" s="266">
        <v>0</v>
      </c>
      <c r="P62" s="267">
        <f>J62/I62</f>
        <v>25</v>
      </c>
      <c r="Q62" s="11">
        <v>-5</v>
      </c>
      <c r="R62" s="17"/>
    </row>
    <row r="63" spans="1:18" ht="38.25" customHeight="1">
      <c r="A63" s="23"/>
      <c r="B63" s="33"/>
      <c r="C63" s="33"/>
      <c r="D63" s="33"/>
      <c r="E63" s="271" t="s">
        <v>58</v>
      </c>
      <c r="F63" s="33">
        <f t="shared" si="0"/>
        <v>52</v>
      </c>
      <c r="G63" s="266">
        <v>0</v>
      </c>
      <c r="H63" s="266"/>
      <c r="I63" s="266">
        <v>0</v>
      </c>
      <c r="J63" s="266">
        <v>0</v>
      </c>
      <c r="K63" s="266"/>
      <c r="L63" s="266">
        <v>0</v>
      </c>
      <c r="M63" s="266"/>
      <c r="N63" s="266"/>
      <c r="O63" s="266">
        <v>0</v>
      </c>
      <c r="P63" s="267">
        <v>0</v>
      </c>
      <c r="Q63" s="11"/>
      <c r="R63" s="17"/>
    </row>
    <row r="64" spans="1:18" ht="25.5">
      <c r="A64" s="23"/>
      <c r="B64" s="33"/>
      <c r="C64" s="33"/>
      <c r="D64" s="33" t="s">
        <v>59</v>
      </c>
      <c r="E64" s="33" t="s">
        <v>60</v>
      </c>
      <c r="F64" s="33">
        <f t="shared" si="0"/>
        <v>53</v>
      </c>
      <c r="G64" s="266">
        <v>0</v>
      </c>
      <c r="H64" s="266"/>
      <c r="I64" s="266">
        <f>I65+I66+I67</f>
        <v>0</v>
      </c>
      <c r="J64" s="266">
        <v>0</v>
      </c>
      <c r="K64" s="266"/>
      <c r="L64" s="266">
        <v>0</v>
      </c>
      <c r="M64" s="266"/>
      <c r="N64" s="266"/>
      <c r="O64" s="266">
        <v>0</v>
      </c>
      <c r="P64" s="267">
        <v>0</v>
      </c>
      <c r="Q64" s="11"/>
      <c r="R64" s="17"/>
    </row>
    <row r="65" spans="1:18" ht="51">
      <c r="A65" s="23"/>
      <c r="B65" s="33"/>
      <c r="C65" s="33"/>
      <c r="D65" s="33"/>
      <c r="E65" s="271" t="s">
        <v>61</v>
      </c>
      <c r="F65" s="33">
        <f t="shared" si="0"/>
        <v>54</v>
      </c>
      <c r="G65" s="266">
        <v>0</v>
      </c>
      <c r="H65" s="266"/>
      <c r="I65" s="266">
        <v>0</v>
      </c>
      <c r="J65" s="266">
        <v>0</v>
      </c>
      <c r="K65" s="266"/>
      <c r="L65" s="266">
        <v>0</v>
      </c>
      <c r="M65" s="266"/>
      <c r="N65" s="266"/>
      <c r="O65" s="266">
        <v>0</v>
      </c>
      <c r="P65" s="267">
        <v>0</v>
      </c>
      <c r="Q65" s="11"/>
      <c r="R65" s="17"/>
    </row>
    <row r="66" spans="1:18" ht="63.75">
      <c r="A66" s="23"/>
      <c r="B66" s="33"/>
      <c r="C66" s="33"/>
      <c r="D66" s="33"/>
      <c r="E66" s="271" t="s">
        <v>62</v>
      </c>
      <c r="F66" s="33">
        <f t="shared" si="0"/>
        <v>55</v>
      </c>
      <c r="G66" s="266">
        <v>0</v>
      </c>
      <c r="H66" s="266"/>
      <c r="I66" s="266">
        <v>0</v>
      </c>
      <c r="J66" s="266">
        <v>0</v>
      </c>
      <c r="K66" s="266"/>
      <c r="L66" s="266">
        <v>0</v>
      </c>
      <c r="M66" s="266"/>
      <c r="N66" s="266"/>
      <c r="O66" s="266"/>
      <c r="P66" s="267">
        <v>0</v>
      </c>
      <c r="Q66" s="11"/>
      <c r="R66" s="17"/>
    </row>
    <row r="67" spans="1:18" ht="27" customHeight="1">
      <c r="A67" s="23"/>
      <c r="B67" s="33"/>
      <c r="C67" s="33"/>
      <c r="D67" s="33"/>
      <c r="E67" s="271" t="s">
        <v>63</v>
      </c>
      <c r="F67" s="33">
        <f t="shared" si="0"/>
        <v>56</v>
      </c>
      <c r="G67" s="266">
        <v>0</v>
      </c>
      <c r="H67" s="266"/>
      <c r="I67" s="266">
        <v>0</v>
      </c>
      <c r="J67" s="266">
        <v>0</v>
      </c>
      <c r="K67" s="266"/>
      <c r="L67" s="266"/>
      <c r="M67" s="266"/>
      <c r="N67" s="266"/>
      <c r="O67" s="266"/>
      <c r="P67" s="267">
        <v>0</v>
      </c>
      <c r="Q67" s="11"/>
      <c r="R67" s="17"/>
    </row>
    <row r="68" spans="1:18" ht="39" customHeight="1">
      <c r="A68" s="23"/>
      <c r="B68" s="33"/>
      <c r="C68" s="33" t="s">
        <v>730</v>
      </c>
      <c r="D68" s="302" t="s">
        <v>64</v>
      </c>
      <c r="E68" s="304"/>
      <c r="F68" s="33">
        <f t="shared" si="0"/>
        <v>57</v>
      </c>
      <c r="G68" s="266">
        <v>0</v>
      </c>
      <c r="H68" s="266"/>
      <c r="I68" s="266">
        <v>0</v>
      </c>
      <c r="J68" s="266">
        <f>J69+J70+J71+J72</f>
        <v>0</v>
      </c>
      <c r="K68" s="266"/>
      <c r="L68" s="266">
        <v>0</v>
      </c>
      <c r="M68" s="266"/>
      <c r="N68" s="266"/>
      <c r="O68" s="266"/>
      <c r="P68" s="267">
        <v>0</v>
      </c>
      <c r="Q68" s="11"/>
      <c r="R68" s="17"/>
    </row>
    <row r="69" spans="1:18" ht="25.5">
      <c r="A69" s="23"/>
      <c r="B69" s="33"/>
      <c r="C69" s="33"/>
      <c r="D69" s="33" t="s">
        <v>65</v>
      </c>
      <c r="E69" s="271" t="s">
        <v>66</v>
      </c>
      <c r="F69" s="33">
        <f t="shared" si="0"/>
        <v>58</v>
      </c>
      <c r="G69" s="266">
        <v>0</v>
      </c>
      <c r="H69" s="266"/>
      <c r="I69" s="266">
        <v>0</v>
      </c>
      <c r="J69" s="266">
        <v>0</v>
      </c>
      <c r="K69" s="266"/>
      <c r="L69" s="266">
        <v>0</v>
      </c>
      <c r="M69" s="266"/>
      <c r="N69" s="266"/>
      <c r="O69" s="266"/>
      <c r="P69" s="267">
        <v>0</v>
      </c>
      <c r="Q69" s="11"/>
      <c r="R69" s="17"/>
    </row>
    <row r="70" spans="1:18" ht="25.5">
      <c r="A70" s="23"/>
      <c r="B70" s="33"/>
      <c r="C70" s="33"/>
      <c r="D70" s="33" t="s">
        <v>67</v>
      </c>
      <c r="E70" s="271" t="s">
        <v>68</v>
      </c>
      <c r="F70" s="33">
        <f t="shared" si="0"/>
        <v>59</v>
      </c>
      <c r="G70" s="266">
        <v>0</v>
      </c>
      <c r="H70" s="266"/>
      <c r="I70" s="266">
        <v>0</v>
      </c>
      <c r="J70" s="266">
        <v>0</v>
      </c>
      <c r="K70" s="266"/>
      <c r="L70" s="266">
        <v>0</v>
      </c>
      <c r="M70" s="266"/>
      <c r="N70" s="266"/>
      <c r="O70" s="266"/>
      <c r="P70" s="267">
        <v>0</v>
      </c>
      <c r="Q70" s="11"/>
      <c r="R70" s="17"/>
    </row>
    <row r="71" spans="1:18" ht="25.5">
      <c r="A71" s="23"/>
      <c r="B71" s="33"/>
      <c r="C71" s="33"/>
      <c r="D71" s="33" t="s">
        <v>69</v>
      </c>
      <c r="E71" s="271" t="s">
        <v>585</v>
      </c>
      <c r="F71" s="33">
        <f t="shared" si="0"/>
        <v>60</v>
      </c>
      <c r="G71" s="266">
        <v>0</v>
      </c>
      <c r="H71" s="266"/>
      <c r="I71" s="266">
        <v>0</v>
      </c>
      <c r="J71" s="266">
        <v>0</v>
      </c>
      <c r="K71" s="266"/>
      <c r="L71" s="266">
        <v>0</v>
      </c>
      <c r="M71" s="266"/>
      <c r="N71" s="266"/>
      <c r="O71" s="266"/>
      <c r="P71" s="267">
        <v>0</v>
      </c>
      <c r="Q71" s="11"/>
      <c r="R71" s="17"/>
    </row>
    <row r="72" spans="1:18" ht="12.75">
      <c r="A72" s="23"/>
      <c r="B72" s="33"/>
      <c r="C72" s="33"/>
      <c r="D72" s="33" t="s">
        <v>70</v>
      </c>
      <c r="E72" s="271" t="s">
        <v>71</v>
      </c>
      <c r="F72" s="33">
        <f t="shared" si="0"/>
        <v>61</v>
      </c>
      <c r="G72" s="266">
        <v>0</v>
      </c>
      <c r="H72" s="266"/>
      <c r="I72" s="266">
        <v>0</v>
      </c>
      <c r="J72" s="266">
        <v>0</v>
      </c>
      <c r="K72" s="266"/>
      <c r="L72" s="266">
        <v>0</v>
      </c>
      <c r="M72" s="266"/>
      <c r="N72" s="266"/>
      <c r="O72" s="266"/>
      <c r="P72" s="267">
        <v>0</v>
      </c>
      <c r="Q72" s="11"/>
      <c r="R72" s="17"/>
    </row>
    <row r="73" spans="1:18" ht="24" customHeight="1">
      <c r="A73" s="23"/>
      <c r="B73" s="33"/>
      <c r="C73" s="33" t="s">
        <v>732</v>
      </c>
      <c r="D73" s="302" t="s">
        <v>12</v>
      </c>
      <c r="E73" s="304"/>
      <c r="F73" s="33">
        <f t="shared" si="0"/>
        <v>62</v>
      </c>
      <c r="G73" s="266">
        <v>0</v>
      </c>
      <c r="H73" s="266"/>
      <c r="I73" s="266">
        <v>0</v>
      </c>
      <c r="J73" s="266">
        <v>0</v>
      </c>
      <c r="K73" s="266"/>
      <c r="L73" s="266">
        <v>0</v>
      </c>
      <c r="M73" s="266"/>
      <c r="N73" s="266"/>
      <c r="O73" s="266"/>
      <c r="P73" s="267">
        <v>0</v>
      </c>
      <c r="Q73" s="11"/>
      <c r="R73" s="17"/>
    </row>
    <row r="74" spans="1:18" ht="26.25" customHeight="1">
      <c r="A74" s="23"/>
      <c r="B74" s="33"/>
      <c r="C74" s="33" t="s">
        <v>734</v>
      </c>
      <c r="D74" s="302" t="s">
        <v>13</v>
      </c>
      <c r="E74" s="304"/>
      <c r="F74" s="33">
        <f t="shared" si="0"/>
        <v>63</v>
      </c>
      <c r="G74" s="266">
        <v>0</v>
      </c>
      <c r="H74" s="266"/>
      <c r="I74" s="266">
        <v>0</v>
      </c>
      <c r="J74" s="266">
        <v>0</v>
      </c>
      <c r="K74" s="266"/>
      <c r="L74" s="266">
        <v>0</v>
      </c>
      <c r="M74" s="266"/>
      <c r="N74" s="266"/>
      <c r="O74" s="266"/>
      <c r="P74" s="267">
        <v>0</v>
      </c>
      <c r="Q74" s="11">
        <v>10</v>
      </c>
      <c r="R74" s="17"/>
    </row>
    <row r="75" spans="1:18" ht="12.75" customHeight="1">
      <c r="A75" s="23"/>
      <c r="B75" s="33"/>
      <c r="C75" s="33"/>
      <c r="D75" s="305" t="s">
        <v>72</v>
      </c>
      <c r="E75" s="306"/>
      <c r="F75" s="33">
        <f t="shared" si="0"/>
        <v>64</v>
      </c>
      <c r="G75" s="266">
        <v>0</v>
      </c>
      <c r="H75" s="266"/>
      <c r="I75" s="266">
        <v>0</v>
      </c>
      <c r="J75" s="266">
        <f>J76+J77</f>
        <v>0</v>
      </c>
      <c r="K75" s="266"/>
      <c r="L75" s="266">
        <v>0</v>
      </c>
      <c r="M75" s="266"/>
      <c r="N75" s="266"/>
      <c r="O75" s="266"/>
      <c r="P75" s="267">
        <v>0</v>
      </c>
      <c r="Q75" s="11"/>
      <c r="R75" s="17"/>
    </row>
    <row r="76" spans="1:18" ht="12.75" customHeight="1">
      <c r="A76" s="23"/>
      <c r="B76" s="33"/>
      <c r="C76" s="33"/>
      <c r="D76" s="305" t="s">
        <v>73</v>
      </c>
      <c r="E76" s="306"/>
      <c r="F76" s="33">
        <f t="shared" si="0"/>
        <v>65</v>
      </c>
      <c r="G76" s="266">
        <v>0</v>
      </c>
      <c r="H76" s="266"/>
      <c r="I76" s="266">
        <v>0</v>
      </c>
      <c r="J76" s="266">
        <v>0</v>
      </c>
      <c r="K76" s="266"/>
      <c r="L76" s="266">
        <v>0</v>
      </c>
      <c r="M76" s="266"/>
      <c r="N76" s="266"/>
      <c r="O76" s="266"/>
      <c r="P76" s="267">
        <v>0</v>
      </c>
      <c r="Q76" s="11"/>
      <c r="R76" s="17"/>
    </row>
    <row r="77" spans="1:18" ht="12.75" customHeight="1">
      <c r="A77" s="23"/>
      <c r="B77" s="33"/>
      <c r="C77" s="33"/>
      <c r="D77" s="305" t="s">
        <v>74</v>
      </c>
      <c r="E77" s="306"/>
      <c r="F77" s="33">
        <f t="shared" si="0"/>
        <v>66</v>
      </c>
      <c r="G77" s="266">
        <v>0</v>
      </c>
      <c r="H77" s="266"/>
      <c r="I77" s="266">
        <v>0</v>
      </c>
      <c r="J77" s="266">
        <v>0</v>
      </c>
      <c r="K77" s="266"/>
      <c r="L77" s="266">
        <v>0</v>
      </c>
      <c r="M77" s="266"/>
      <c r="N77" s="266"/>
      <c r="O77" s="266"/>
      <c r="P77" s="267">
        <v>0</v>
      </c>
      <c r="Q77" s="11"/>
      <c r="R77" s="17"/>
    </row>
    <row r="78" spans="1:18" ht="12.75" customHeight="1">
      <c r="A78" s="23"/>
      <c r="B78" s="33"/>
      <c r="C78" s="33" t="s">
        <v>588</v>
      </c>
      <c r="D78" s="302" t="s">
        <v>14</v>
      </c>
      <c r="E78" s="304"/>
      <c r="F78" s="33">
        <f t="shared" si="0"/>
        <v>67</v>
      </c>
      <c r="G78" s="266">
        <v>30</v>
      </c>
      <c r="H78" s="266"/>
      <c r="I78" s="266">
        <v>30</v>
      </c>
      <c r="J78" s="266">
        <v>35</v>
      </c>
      <c r="K78" s="266"/>
      <c r="L78" s="266">
        <v>37</v>
      </c>
      <c r="M78" s="266"/>
      <c r="N78" s="266"/>
      <c r="O78" s="266">
        <f>J78/I78</f>
        <v>1.1666666666666667</v>
      </c>
      <c r="P78" s="267">
        <f>J78/I78</f>
        <v>1.1666666666666667</v>
      </c>
      <c r="Q78" s="11"/>
      <c r="R78" s="17"/>
    </row>
    <row r="79" spans="1:18" ht="24" customHeight="1">
      <c r="A79" s="23"/>
      <c r="B79" s="33"/>
      <c r="C79" s="33" t="s">
        <v>590</v>
      </c>
      <c r="D79" s="302" t="s">
        <v>15</v>
      </c>
      <c r="E79" s="304"/>
      <c r="F79" s="33">
        <f t="shared" si="0"/>
        <v>68</v>
      </c>
      <c r="G79" s="266">
        <v>7</v>
      </c>
      <c r="H79" s="266"/>
      <c r="I79" s="266">
        <v>7</v>
      </c>
      <c r="J79" s="266">
        <v>15</v>
      </c>
      <c r="K79" s="266"/>
      <c r="L79" s="266">
        <v>7</v>
      </c>
      <c r="M79" s="266"/>
      <c r="N79" s="266"/>
      <c r="O79" s="266">
        <f>J79/I79</f>
        <v>2.142857142857143</v>
      </c>
      <c r="P79" s="267">
        <f>J79/I79</f>
        <v>2.142857142857143</v>
      </c>
      <c r="Q79" s="11"/>
      <c r="R79" s="17"/>
    </row>
    <row r="80" spans="1:18" ht="24" customHeight="1">
      <c r="A80" s="23"/>
      <c r="B80" s="33"/>
      <c r="C80" s="33" t="s">
        <v>592</v>
      </c>
      <c r="D80" s="302" t="s">
        <v>338</v>
      </c>
      <c r="E80" s="304"/>
      <c r="F80" s="33">
        <f t="shared" si="0"/>
        <v>69</v>
      </c>
      <c r="G80" s="266">
        <f>G81+G82+G83</f>
        <v>563</v>
      </c>
      <c r="H80" s="266"/>
      <c r="I80" s="266">
        <f>I81+I82+I83</f>
        <v>538</v>
      </c>
      <c r="J80" s="266">
        <f>J81+J82+J83</f>
        <v>805</v>
      </c>
      <c r="K80" s="266"/>
      <c r="L80" s="266">
        <f>L81+L82+L83</f>
        <v>565</v>
      </c>
      <c r="M80" s="266"/>
      <c r="N80" s="266"/>
      <c r="O80" s="266">
        <f>J80/I80</f>
        <v>1.496282527881041</v>
      </c>
      <c r="P80" s="267">
        <f>J80/I80</f>
        <v>1.496282527881041</v>
      </c>
      <c r="Q80" s="36"/>
      <c r="R80" s="17"/>
    </row>
    <row r="81" spans="1:18" ht="12.75">
      <c r="A81" s="23"/>
      <c r="B81" s="33"/>
      <c r="C81" s="33"/>
      <c r="D81" s="33" t="s">
        <v>593</v>
      </c>
      <c r="E81" s="271" t="s">
        <v>75</v>
      </c>
      <c r="F81" s="33">
        <f t="shared" si="0"/>
        <v>70</v>
      </c>
      <c r="G81" s="266">
        <v>500</v>
      </c>
      <c r="H81" s="266"/>
      <c r="I81" s="266">
        <v>495</v>
      </c>
      <c r="J81" s="266">
        <v>689</v>
      </c>
      <c r="K81" s="266"/>
      <c r="L81" s="266">
        <v>500</v>
      </c>
      <c r="M81" s="266"/>
      <c r="N81" s="266"/>
      <c r="O81" s="266">
        <f>J81/I81</f>
        <v>1.391919191919192</v>
      </c>
      <c r="P81" s="267">
        <f>J81/I81</f>
        <v>1.391919191919192</v>
      </c>
      <c r="Q81" s="41">
        <v>-1000</v>
      </c>
      <c r="R81" s="17"/>
    </row>
    <row r="82" spans="1:19" ht="25.5">
      <c r="A82" s="23"/>
      <c r="B82" s="33"/>
      <c r="C82" s="33"/>
      <c r="D82" s="33" t="s">
        <v>594</v>
      </c>
      <c r="E82" s="271" t="s">
        <v>76</v>
      </c>
      <c r="F82" s="33">
        <f t="shared" si="0"/>
        <v>71</v>
      </c>
      <c r="G82" s="266">
        <v>48</v>
      </c>
      <c r="H82" s="266"/>
      <c r="I82" s="266">
        <v>43</v>
      </c>
      <c r="J82" s="266">
        <v>45</v>
      </c>
      <c r="K82" s="266"/>
      <c r="L82" s="266">
        <v>50</v>
      </c>
      <c r="M82" s="266"/>
      <c r="N82" s="266"/>
      <c r="O82" s="266">
        <f>J82/I82</f>
        <v>1.0465116279069768</v>
      </c>
      <c r="P82" s="267">
        <f>J82/I82</f>
        <v>1.0465116279069768</v>
      </c>
      <c r="Q82" s="36">
        <v>20</v>
      </c>
      <c r="R82" s="22"/>
      <c r="S82" s="22"/>
    </row>
    <row r="83" spans="1:18" ht="12.75">
      <c r="A83" s="23"/>
      <c r="B83" s="33"/>
      <c r="C83" s="33"/>
      <c r="D83" s="33" t="s">
        <v>595</v>
      </c>
      <c r="E83" s="271" t="s">
        <v>77</v>
      </c>
      <c r="F83" s="33">
        <f t="shared" si="0"/>
        <v>72</v>
      </c>
      <c r="G83" s="266">
        <v>15</v>
      </c>
      <c r="H83" s="266"/>
      <c r="I83" s="266">
        <v>0</v>
      </c>
      <c r="J83" s="266">
        <v>71</v>
      </c>
      <c r="K83" s="266"/>
      <c r="L83" s="266">
        <v>15</v>
      </c>
      <c r="M83" s="266"/>
      <c r="N83" s="266"/>
      <c r="O83" s="266">
        <v>0</v>
      </c>
      <c r="P83" s="267">
        <v>0</v>
      </c>
      <c r="Q83" s="11">
        <v>15</v>
      </c>
      <c r="R83" s="17"/>
    </row>
    <row r="84" spans="1:18" ht="38.25">
      <c r="A84" s="23"/>
      <c r="B84" s="33"/>
      <c r="C84" s="33"/>
      <c r="D84" s="33" t="s">
        <v>596</v>
      </c>
      <c r="E84" s="272" t="s">
        <v>78</v>
      </c>
      <c r="F84" s="33">
        <f t="shared" si="0"/>
        <v>73</v>
      </c>
      <c r="G84" s="266">
        <v>0</v>
      </c>
      <c r="H84" s="266"/>
      <c r="I84" s="266">
        <v>0</v>
      </c>
      <c r="J84" s="266">
        <f>J85</f>
        <v>0</v>
      </c>
      <c r="K84" s="266"/>
      <c r="L84" s="266">
        <v>0</v>
      </c>
      <c r="M84" s="266"/>
      <c r="N84" s="266"/>
      <c r="O84" s="266">
        <v>0</v>
      </c>
      <c r="P84" s="267">
        <v>0</v>
      </c>
      <c r="Q84" s="11"/>
      <c r="R84" s="17"/>
    </row>
    <row r="85" spans="1:18" ht="25.5">
      <c r="A85" s="23"/>
      <c r="B85" s="33"/>
      <c r="C85" s="33"/>
      <c r="D85" s="33"/>
      <c r="E85" s="271" t="s">
        <v>79</v>
      </c>
      <c r="F85" s="33">
        <f t="shared" si="0"/>
        <v>74</v>
      </c>
      <c r="G85" s="266">
        <v>0</v>
      </c>
      <c r="H85" s="266"/>
      <c r="I85" s="266">
        <v>0</v>
      </c>
      <c r="J85" s="266">
        <v>0</v>
      </c>
      <c r="K85" s="266"/>
      <c r="L85" s="266">
        <v>0</v>
      </c>
      <c r="M85" s="266"/>
      <c r="N85" s="266"/>
      <c r="O85" s="266">
        <v>0</v>
      </c>
      <c r="P85" s="267">
        <v>0</v>
      </c>
      <c r="Q85" s="11"/>
      <c r="R85" s="17"/>
    </row>
    <row r="86" spans="1:18" ht="25.5">
      <c r="A86" s="23"/>
      <c r="B86" s="33"/>
      <c r="C86" s="33"/>
      <c r="D86" s="33" t="s">
        <v>597</v>
      </c>
      <c r="E86" s="271" t="s">
        <v>598</v>
      </c>
      <c r="F86" s="33">
        <f t="shared" si="0"/>
        <v>75</v>
      </c>
      <c r="G86" s="266">
        <v>0</v>
      </c>
      <c r="H86" s="266"/>
      <c r="I86" s="266">
        <v>0</v>
      </c>
      <c r="J86" s="266">
        <v>0</v>
      </c>
      <c r="K86" s="266"/>
      <c r="L86" s="266">
        <v>0</v>
      </c>
      <c r="M86" s="266"/>
      <c r="N86" s="266"/>
      <c r="O86" s="266">
        <v>0</v>
      </c>
      <c r="P86" s="267">
        <v>0</v>
      </c>
      <c r="Q86" s="11"/>
      <c r="R86" s="17"/>
    </row>
    <row r="87" spans="1:18" ht="51">
      <c r="A87" s="23"/>
      <c r="B87" s="33"/>
      <c r="C87" s="33"/>
      <c r="D87" s="33" t="s">
        <v>599</v>
      </c>
      <c r="E87" s="271" t="s">
        <v>80</v>
      </c>
      <c r="F87" s="33">
        <f t="shared" si="0"/>
        <v>76</v>
      </c>
      <c r="G87" s="266">
        <v>0</v>
      </c>
      <c r="H87" s="266"/>
      <c r="I87" s="266">
        <v>0</v>
      </c>
      <c r="J87" s="266">
        <v>0</v>
      </c>
      <c r="K87" s="266"/>
      <c r="L87" s="266">
        <v>0</v>
      </c>
      <c r="M87" s="266"/>
      <c r="N87" s="266"/>
      <c r="O87" s="266">
        <v>0</v>
      </c>
      <c r="P87" s="267">
        <v>0</v>
      </c>
      <c r="Q87" s="11"/>
      <c r="R87" s="17"/>
    </row>
    <row r="88" spans="1:18" ht="27" customHeight="1">
      <c r="A88" s="23"/>
      <c r="B88" s="33"/>
      <c r="C88" s="33"/>
      <c r="D88" s="33" t="s">
        <v>600</v>
      </c>
      <c r="E88" s="271" t="s">
        <v>601</v>
      </c>
      <c r="F88" s="33">
        <f t="shared" si="0"/>
        <v>77</v>
      </c>
      <c r="G88" s="266">
        <v>0</v>
      </c>
      <c r="H88" s="266"/>
      <c r="I88" s="266">
        <v>0</v>
      </c>
      <c r="J88" s="266">
        <v>0</v>
      </c>
      <c r="K88" s="266"/>
      <c r="L88" s="266">
        <v>0</v>
      </c>
      <c r="M88" s="266"/>
      <c r="N88" s="266"/>
      <c r="O88" s="266">
        <v>0</v>
      </c>
      <c r="P88" s="267">
        <v>0</v>
      </c>
      <c r="Q88" s="11"/>
      <c r="R88" s="17"/>
    </row>
    <row r="89" spans="1:19" ht="49.5" customHeight="1">
      <c r="A89" s="23"/>
      <c r="B89" s="33"/>
      <c r="C89" s="33" t="s">
        <v>602</v>
      </c>
      <c r="D89" s="302" t="s">
        <v>339</v>
      </c>
      <c r="E89" s="304"/>
      <c r="F89" s="33">
        <f t="shared" si="0"/>
        <v>78</v>
      </c>
      <c r="G89" s="266">
        <v>240</v>
      </c>
      <c r="H89" s="266"/>
      <c r="I89" s="266">
        <v>234</v>
      </c>
      <c r="J89" s="266">
        <v>200</v>
      </c>
      <c r="K89" s="266"/>
      <c r="L89" s="266">
        <v>250</v>
      </c>
      <c r="M89" s="266"/>
      <c r="N89" s="266"/>
      <c r="O89" s="266">
        <f>J89/I89</f>
        <v>0.8547008547008547</v>
      </c>
      <c r="P89" s="267">
        <f>J89/I89</f>
        <v>0.8547008547008547</v>
      </c>
      <c r="Q89" s="11"/>
      <c r="R89" s="17"/>
      <c r="S89" s="36"/>
    </row>
    <row r="90" spans="1:18" ht="40.5" customHeight="1">
      <c r="A90" s="23"/>
      <c r="B90" s="33" t="s">
        <v>453</v>
      </c>
      <c r="C90" s="261" t="s">
        <v>16</v>
      </c>
      <c r="D90" s="303" t="s">
        <v>539</v>
      </c>
      <c r="E90" s="304"/>
      <c r="F90" s="33">
        <f t="shared" si="0"/>
        <v>79</v>
      </c>
      <c r="G90" s="266">
        <v>100</v>
      </c>
      <c r="H90" s="266"/>
      <c r="I90" s="266">
        <v>95</v>
      </c>
      <c r="J90" s="266">
        <f>J91+J92+J93+J94+J95+J96</f>
        <v>100</v>
      </c>
      <c r="K90" s="266"/>
      <c r="L90" s="266">
        <v>90</v>
      </c>
      <c r="M90" s="266"/>
      <c r="N90" s="266"/>
      <c r="O90" s="266">
        <f>J90/I90</f>
        <v>1.0526315789473684</v>
      </c>
      <c r="P90" s="267">
        <f>J90/I90</f>
        <v>1.0526315789473684</v>
      </c>
      <c r="Q90" s="36"/>
      <c r="R90" s="17"/>
    </row>
    <row r="91" spans="1:18" ht="50.25" customHeight="1">
      <c r="A91" s="23"/>
      <c r="B91" s="33"/>
      <c r="C91" s="273" t="s">
        <v>637</v>
      </c>
      <c r="D91" s="302" t="s">
        <v>17</v>
      </c>
      <c r="E91" s="304"/>
      <c r="F91" s="33">
        <f t="shared" si="0"/>
        <v>80</v>
      </c>
      <c r="G91" s="266">
        <v>0</v>
      </c>
      <c r="H91" s="266"/>
      <c r="I91" s="266">
        <v>0</v>
      </c>
      <c r="J91" s="266">
        <v>0</v>
      </c>
      <c r="K91" s="266"/>
      <c r="L91" s="266">
        <v>0</v>
      </c>
      <c r="M91" s="266"/>
      <c r="N91" s="266"/>
      <c r="O91" s="266">
        <v>0</v>
      </c>
      <c r="P91" s="267">
        <v>0</v>
      </c>
      <c r="Q91" s="11"/>
      <c r="R91" s="17"/>
    </row>
    <row r="92" spans="1:18" ht="58.5" customHeight="1">
      <c r="A92" s="23"/>
      <c r="B92" s="33"/>
      <c r="C92" s="273" t="s">
        <v>638</v>
      </c>
      <c r="D92" s="302" t="s">
        <v>18</v>
      </c>
      <c r="E92" s="304"/>
      <c r="F92" s="33">
        <f t="shared" si="0"/>
        <v>81</v>
      </c>
      <c r="G92" s="266">
        <v>0</v>
      </c>
      <c r="H92" s="266"/>
      <c r="I92" s="266">
        <v>0</v>
      </c>
      <c r="J92" s="266">
        <v>0</v>
      </c>
      <c r="K92" s="266"/>
      <c r="L92" s="266">
        <v>0</v>
      </c>
      <c r="M92" s="266"/>
      <c r="N92" s="266"/>
      <c r="O92" s="266">
        <v>0</v>
      </c>
      <c r="P92" s="267">
        <v>0</v>
      </c>
      <c r="Q92" s="11"/>
      <c r="R92" s="17"/>
    </row>
    <row r="93" spans="1:18" ht="45" customHeight="1">
      <c r="A93" s="23"/>
      <c r="B93" s="33"/>
      <c r="C93" s="273" t="s">
        <v>639</v>
      </c>
      <c r="D93" s="263" t="s">
        <v>19</v>
      </c>
      <c r="E93" s="262"/>
      <c r="F93" s="33">
        <f t="shared" si="0"/>
        <v>82</v>
      </c>
      <c r="G93" s="266">
        <v>0</v>
      </c>
      <c r="H93" s="266"/>
      <c r="I93" s="266">
        <v>0</v>
      </c>
      <c r="J93" s="266">
        <v>0</v>
      </c>
      <c r="K93" s="266"/>
      <c r="L93" s="266">
        <v>0</v>
      </c>
      <c r="M93" s="266"/>
      <c r="N93" s="266"/>
      <c r="O93" s="266">
        <v>0</v>
      </c>
      <c r="P93" s="267">
        <v>0</v>
      </c>
      <c r="Q93" s="11"/>
      <c r="R93" s="17"/>
    </row>
    <row r="94" spans="1:18" ht="29.25" customHeight="1">
      <c r="A94" s="23"/>
      <c r="B94" s="33"/>
      <c r="C94" s="273" t="s">
        <v>730</v>
      </c>
      <c r="D94" s="261" t="s">
        <v>20</v>
      </c>
      <c r="E94" s="262"/>
      <c r="F94" s="33">
        <f t="shared" si="0"/>
        <v>83</v>
      </c>
      <c r="G94" s="266"/>
      <c r="H94" s="266"/>
      <c r="I94" s="266"/>
      <c r="J94" s="266">
        <v>0</v>
      </c>
      <c r="K94" s="266"/>
      <c r="L94" s="266">
        <v>0</v>
      </c>
      <c r="M94" s="266"/>
      <c r="N94" s="266"/>
      <c r="O94" s="266" t="e">
        <f>J94/I94</f>
        <v>#DIV/0!</v>
      </c>
      <c r="P94" s="267">
        <v>0</v>
      </c>
      <c r="Q94" s="11"/>
      <c r="R94" s="17"/>
    </row>
    <row r="95" spans="1:18" ht="15" customHeight="1">
      <c r="A95" s="23"/>
      <c r="B95" s="33"/>
      <c r="C95" s="273" t="s">
        <v>732</v>
      </c>
      <c r="D95" s="261" t="s">
        <v>21</v>
      </c>
      <c r="E95" s="262"/>
      <c r="F95" s="33">
        <f t="shared" si="0"/>
        <v>84</v>
      </c>
      <c r="G95" s="266">
        <v>0</v>
      </c>
      <c r="H95" s="266"/>
      <c r="I95" s="266">
        <v>0</v>
      </c>
      <c r="J95" s="266">
        <v>0</v>
      </c>
      <c r="K95" s="266"/>
      <c r="L95" s="266">
        <v>0</v>
      </c>
      <c r="M95" s="266"/>
      <c r="N95" s="266"/>
      <c r="O95" s="266">
        <v>0</v>
      </c>
      <c r="P95" s="267">
        <v>0</v>
      </c>
      <c r="Q95" s="11"/>
      <c r="R95" s="17"/>
    </row>
    <row r="96" spans="1:20" ht="26.25" customHeight="1">
      <c r="A96" s="23"/>
      <c r="B96" s="33"/>
      <c r="C96" s="273" t="s">
        <v>734</v>
      </c>
      <c r="D96" s="261" t="s">
        <v>22</v>
      </c>
      <c r="E96" s="262"/>
      <c r="F96" s="33">
        <f t="shared" si="0"/>
        <v>85</v>
      </c>
      <c r="G96" s="266">
        <v>100</v>
      </c>
      <c r="H96" s="266"/>
      <c r="I96" s="266">
        <v>95</v>
      </c>
      <c r="J96" s="266">
        <v>100</v>
      </c>
      <c r="K96" s="266"/>
      <c r="L96" s="266">
        <v>90</v>
      </c>
      <c r="M96" s="266"/>
      <c r="N96" s="266"/>
      <c r="O96" s="266">
        <f>J96/I96</f>
        <v>1.0526315789473684</v>
      </c>
      <c r="P96" s="267">
        <f>J96/I96</f>
        <v>1.0526315789473684</v>
      </c>
      <c r="Q96" s="11"/>
      <c r="R96" s="22"/>
      <c r="S96" s="22"/>
      <c r="T96" s="22"/>
    </row>
    <row r="97" spans="1:18" ht="30.75" customHeight="1">
      <c r="A97" s="23"/>
      <c r="B97" s="33" t="s">
        <v>81</v>
      </c>
      <c r="C97" s="261" t="s">
        <v>82</v>
      </c>
      <c r="D97" s="303" t="s">
        <v>83</v>
      </c>
      <c r="E97" s="304"/>
      <c r="F97" s="33">
        <f t="shared" si="0"/>
        <v>86</v>
      </c>
      <c r="G97" s="266">
        <f>G98+G111+G115+G124</f>
        <v>2744</v>
      </c>
      <c r="H97" s="266"/>
      <c r="I97" s="266">
        <f>I99+I103+I111+I115+I124</f>
        <v>2613</v>
      </c>
      <c r="J97" s="266">
        <v>3943</v>
      </c>
      <c r="K97" s="266"/>
      <c r="L97" s="266">
        <f>L99+L103+L111+L115+L124</f>
        <v>2700</v>
      </c>
      <c r="M97" s="266"/>
      <c r="N97" s="266"/>
      <c r="O97" s="266">
        <f>J97/I97</f>
        <v>1.5089934940681209</v>
      </c>
      <c r="P97" s="267">
        <f>J97/I97</f>
        <v>1.5089934940681209</v>
      </c>
      <c r="Q97" s="11"/>
      <c r="R97" s="17"/>
    </row>
    <row r="98" spans="1:18" ht="54.75" customHeight="1">
      <c r="A98" s="23"/>
      <c r="B98" s="33"/>
      <c r="C98" s="261"/>
      <c r="D98" s="303" t="s">
        <v>84</v>
      </c>
      <c r="E98" s="304"/>
      <c r="F98" s="33">
        <v>87</v>
      </c>
      <c r="G98" s="266">
        <v>2180</v>
      </c>
      <c r="H98" s="266"/>
      <c r="I98" s="266">
        <f>I99+I103</f>
        <v>2104</v>
      </c>
      <c r="J98" s="266">
        <v>3021</v>
      </c>
      <c r="K98" s="266"/>
      <c r="L98" s="266"/>
      <c r="M98" s="266"/>
      <c r="N98" s="266"/>
      <c r="O98" s="266"/>
      <c r="P98" s="267">
        <f>J98/I98</f>
        <v>1.4358365019011408</v>
      </c>
      <c r="Q98" s="11">
        <v>2571</v>
      </c>
      <c r="R98" s="17"/>
    </row>
    <row r="99" spans="1:20" ht="48.75" customHeight="1">
      <c r="A99" s="23"/>
      <c r="B99" s="33"/>
      <c r="C99" s="261" t="s">
        <v>85</v>
      </c>
      <c r="D99" s="303" t="s">
        <v>86</v>
      </c>
      <c r="E99" s="304"/>
      <c r="F99" s="33">
        <v>88</v>
      </c>
      <c r="G99" s="266">
        <f>G100+G101+G102</f>
        <v>1820</v>
      </c>
      <c r="H99" s="266"/>
      <c r="I99" s="266">
        <f>I100+I101+I102</f>
        <v>1785</v>
      </c>
      <c r="J99" s="266">
        <f>J100+J101+J102</f>
        <v>2488</v>
      </c>
      <c r="K99" s="266"/>
      <c r="L99" s="266">
        <f>L100+L101+L102</f>
        <v>1820</v>
      </c>
      <c r="M99" s="266"/>
      <c r="N99" s="266"/>
      <c r="O99" s="266">
        <f>J99/I99</f>
        <v>1.3938375350140055</v>
      </c>
      <c r="P99" s="267">
        <f>J99/I99</f>
        <v>1.3938375350140055</v>
      </c>
      <c r="Q99" s="11"/>
      <c r="R99" s="17"/>
      <c r="S99" s="36" t="s">
        <v>42</v>
      </c>
      <c r="T99" t="s">
        <v>87</v>
      </c>
    </row>
    <row r="100" spans="1:22" ht="20.25" customHeight="1">
      <c r="A100" s="23"/>
      <c r="B100" s="33"/>
      <c r="C100" s="261"/>
      <c r="D100" s="273" t="s">
        <v>637</v>
      </c>
      <c r="E100" s="48" t="s">
        <v>88</v>
      </c>
      <c r="F100" s="33">
        <f t="shared" si="0"/>
        <v>89</v>
      </c>
      <c r="G100" s="266">
        <v>1820</v>
      </c>
      <c r="H100" s="266"/>
      <c r="I100" s="266">
        <v>1785</v>
      </c>
      <c r="J100" s="266">
        <v>2488</v>
      </c>
      <c r="K100" s="266"/>
      <c r="L100" s="266">
        <v>1820</v>
      </c>
      <c r="M100" s="266"/>
      <c r="N100" s="266"/>
      <c r="O100" s="266">
        <f>J100/I100</f>
        <v>1.3938375350140055</v>
      </c>
      <c r="P100" s="267">
        <f>J100/I100</f>
        <v>1.3938375350140055</v>
      </c>
      <c r="Q100" s="43"/>
      <c r="R100" s="44"/>
      <c r="S100" s="44"/>
      <c r="T100" s="45"/>
      <c r="U100" s="45"/>
      <c r="V100" s="45"/>
    </row>
    <row r="101" spans="1:18" ht="37.5" customHeight="1">
      <c r="A101" s="23"/>
      <c r="B101" s="33"/>
      <c r="C101" s="273"/>
      <c r="D101" s="273" t="s">
        <v>638</v>
      </c>
      <c r="E101" s="48" t="s">
        <v>89</v>
      </c>
      <c r="F101" s="33">
        <f t="shared" si="0"/>
        <v>90</v>
      </c>
      <c r="G101" s="266">
        <v>0</v>
      </c>
      <c r="H101" s="266"/>
      <c r="I101" s="266">
        <v>0</v>
      </c>
      <c r="J101" s="266">
        <v>0</v>
      </c>
      <c r="K101" s="266"/>
      <c r="L101" s="266">
        <v>0</v>
      </c>
      <c r="M101" s="266"/>
      <c r="N101" s="266"/>
      <c r="O101" s="266">
        <v>0</v>
      </c>
      <c r="P101" s="267">
        <v>0</v>
      </c>
      <c r="Q101" s="11"/>
      <c r="R101" s="17"/>
    </row>
    <row r="102" spans="1:19" ht="15.75" customHeight="1">
      <c r="A102" s="23"/>
      <c r="B102" s="33"/>
      <c r="C102" s="273"/>
      <c r="D102" s="273" t="s">
        <v>639</v>
      </c>
      <c r="E102" s="273" t="s">
        <v>90</v>
      </c>
      <c r="F102" s="33">
        <f t="shared" si="0"/>
        <v>91</v>
      </c>
      <c r="G102" s="266">
        <v>0</v>
      </c>
      <c r="H102" s="266"/>
      <c r="I102" s="266">
        <v>0</v>
      </c>
      <c r="J102" s="266">
        <v>0</v>
      </c>
      <c r="K102" s="266"/>
      <c r="L102" s="266">
        <v>0</v>
      </c>
      <c r="M102" s="266"/>
      <c r="N102" s="266"/>
      <c r="O102" s="266">
        <v>0</v>
      </c>
      <c r="P102" s="267">
        <v>0</v>
      </c>
      <c r="Q102" s="11"/>
      <c r="R102" s="17"/>
      <c r="S102" t="s">
        <v>91</v>
      </c>
    </row>
    <row r="103" spans="1:18" ht="28.5" customHeight="1">
      <c r="A103" s="23"/>
      <c r="B103" s="33"/>
      <c r="C103" s="273" t="s">
        <v>92</v>
      </c>
      <c r="D103" s="302" t="s">
        <v>23</v>
      </c>
      <c r="E103" s="304"/>
      <c r="F103" s="33">
        <f t="shared" si="0"/>
        <v>92</v>
      </c>
      <c r="G103" s="266">
        <f>G104+G107+G108+G109+G110</f>
        <v>360</v>
      </c>
      <c r="H103" s="266"/>
      <c r="I103" s="266">
        <f>I104+I107+I108+I109+I110</f>
        <v>319</v>
      </c>
      <c r="J103" s="266">
        <v>533</v>
      </c>
      <c r="K103" s="266"/>
      <c r="L103" s="266">
        <f>L104+L107+L108+L109+L110</f>
        <v>325</v>
      </c>
      <c r="M103" s="266"/>
      <c r="N103" s="266"/>
      <c r="O103" s="266">
        <f>J103/I103</f>
        <v>1.670846394984326</v>
      </c>
      <c r="P103" s="267">
        <f>J103/I103</f>
        <v>1.670846394984326</v>
      </c>
      <c r="Q103" s="11"/>
      <c r="R103" s="17"/>
    </row>
    <row r="104" spans="1:18" s="22" customFormat="1" ht="54" customHeight="1">
      <c r="A104" s="23"/>
      <c r="B104" s="33"/>
      <c r="C104" s="273"/>
      <c r="D104" s="302" t="s">
        <v>93</v>
      </c>
      <c r="E104" s="304"/>
      <c r="F104" s="33">
        <f t="shared" si="0"/>
        <v>93</v>
      </c>
      <c r="G104" s="266">
        <f>G105+G106</f>
        <v>35</v>
      </c>
      <c r="H104" s="266"/>
      <c r="I104" s="266">
        <f>I105+I106</f>
        <v>34</v>
      </c>
      <c r="J104" s="266">
        <f>J105+J106</f>
        <v>135</v>
      </c>
      <c r="K104" s="266"/>
      <c r="L104" s="266">
        <v>0</v>
      </c>
      <c r="M104" s="266"/>
      <c r="N104" s="266"/>
      <c r="O104" s="266">
        <v>0</v>
      </c>
      <c r="P104" s="267">
        <f>J104/I104</f>
        <v>3.9705882352941178</v>
      </c>
      <c r="Q104" s="144"/>
      <c r="R104" s="46" t="s">
        <v>94</v>
      </c>
    </row>
    <row r="105" spans="1:18" ht="46.5" customHeight="1">
      <c r="A105" s="23"/>
      <c r="B105" s="33"/>
      <c r="C105" s="273"/>
      <c r="D105" s="273"/>
      <c r="E105" s="260" t="s">
        <v>95</v>
      </c>
      <c r="F105" s="33">
        <f t="shared" si="0"/>
        <v>94</v>
      </c>
      <c r="G105" s="266">
        <v>0</v>
      </c>
      <c r="H105" s="266"/>
      <c r="I105" s="266">
        <v>0</v>
      </c>
      <c r="J105" s="266">
        <v>0</v>
      </c>
      <c r="K105" s="266"/>
      <c r="L105" s="266">
        <v>0</v>
      </c>
      <c r="M105" s="266"/>
      <c r="N105" s="266"/>
      <c r="O105" s="266">
        <v>0</v>
      </c>
      <c r="P105" s="267">
        <v>0</v>
      </c>
      <c r="Q105" s="47"/>
      <c r="R105" s="17"/>
    </row>
    <row r="106" spans="1:18" ht="39" customHeight="1">
      <c r="A106" s="23"/>
      <c r="B106" s="33"/>
      <c r="C106" s="273"/>
      <c r="D106" s="273"/>
      <c r="E106" s="274" t="s">
        <v>96</v>
      </c>
      <c r="F106" s="33">
        <f t="shared" si="0"/>
        <v>95</v>
      </c>
      <c r="G106" s="266">
        <v>35</v>
      </c>
      <c r="H106" s="266"/>
      <c r="I106" s="266">
        <v>34</v>
      </c>
      <c r="J106" s="266">
        <v>135</v>
      </c>
      <c r="K106" s="266"/>
      <c r="L106" s="266">
        <v>0</v>
      </c>
      <c r="M106" s="266"/>
      <c r="N106" s="266"/>
      <c r="O106" s="266">
        <v>0</v>
      </c>
      <c r="P106" s="267">
        <f>J106/I106</f>
        <v>3.9705882352941178</v>
      </c>
      <c r="Q106" s="11"/>
      <c r="R106" s="48" t="s">
        <v>97</v>
      </c>
    </row>
    <row r="107" spans="1:18" ht="24.75" customHeight="1">
      <c r="A107" s="23"/>
      <c r="B107" s="33"/>
      <c r="C107" s="273"/>
      <c r="D107" s="268" t="s">
        <v>604</v>
      </c>
      <c r="E107" s="270"/>
      <c r="F107" s="33">
        <f t="shared" si="0"/>
        <v>96</v>
      </c>
      <c r="G107" s="266">
        <v>280</v>
      </c>
      <c r="H107" s="266"/>
      <c r="I107" s="266">
        <v>240</v>
      </c>
      <c r="J107" s="266">
        <v>353</v>
      </c>
      <c r="K107" s="275"/>
      <c r="L107" s="17">
        <v>283</v>
      </c>
      <c r="M107" s="266"/>
      <c r="N107" s="266"/>
      <c r="O107" s="266">
        <f>J107/I107</f>
        <v>1.4708333333333334</v>
      </c>
      <c r="P107" s="267">
        <f>J107/I107</f>
        <v>1.4708333333333334</v>
      </c>
      <c r="Q107" s="11"/>
      <c r="R107" s="48" t="s">
        <v>98</v>
      </c>
    </row>
    <row r="108" spans="1:18" ht="36.75" customHeight="1">
      <c r="A108" s="23"/>
      <c r="B108" s="33"/>
      <c r="C108" s="273"/>
      <c r="D108" s="268" t="s">
        <v>605</v>
      </c>
      <c r="E108" s="270"/>
      <c r="F108" s="33">
        <f t="shared" si="0"/>
        <v>97</v>
      </c>
      <c r="G108" s="266">
        <v>0</v>
      </c>
      <c r="H108" s="266"/>
      <c r="I108" s="266">
        <v>0</v>
      </c>
      <c r="J108" s="266">
        <v>0</v>
      </c>
      <c r="K108" s="266"/>
      <c r="L108" s="266">
        <v>0</v>
      </c>
      <c r="M108" s="266"/>
      <c r="N108" s="266"/>
      <c r="O108" s="266">
        <v>0</v>
      </c>
      <c r="P108" s="267">
        <f>Q106</f>
        <v>0</v>
      </c>
      <c r="Q108" s="11"/>
      <c r="R108" s="48" t="s">
        <v>99</v>
      </c>
    </row>
    <row r="109" spans="1:18" ht="42.75" customHeight="1">
      <c r="A109" s="23"/>
      <c r="B109" s="33"/>
      <c r="C109" s="273"/>
      <c r="D109" s="302" t="s">
        <v>747</v>
      </c>
      <c r="E109" s="304"/>
      <c r="F109" s="33">
        <f t="shared" si="0"/>
        <v>98</v>
      </c>
      <c r="G109" s="266">
        <v>45</v>
      </c>
      <c r="H109" s="266"/>
      <c r="I109" s="266">
        <v>45</v>
      </c>
      <c r="J109" s="266">
        <v>42</v>
      </c>
      <c r="K109" s="266"/>
      <c r="L109" s="266">
        <v>42</v>
      </c>
      <c r="M109" s="266"/>
      <c r="N109" s="266"/>
      <c r="O109" s="266">
        <v>0</v>
      </c>
      <c r="P109" s="267">
        <f>J109/I109</f>
        <v>0.9333333333333333</v>
      </c>
      <c r="Q109" s="11">
        <v>45</v>
      </c>
      <c r="R109" s="48" t="s">
        <v>148</v>
      </c>
    </row>
    <row r="110" spans="1:18" ht="34.5" customHeight="1">
      <c r="A110" s="23"/>
      <c r="B110" s="33"/>
      <c r="C110" s="273"/>
      <c r="D110" s="302" t="s">
        <v>149</v>
      </c>
      <c r="E110" s="304"/>
      <c r="F110" s="33">
        <f t="shared" si="0"/>
        <v>99</v>
      </c>
      <c r="G110" s="266">
        <v>0</v>
      </c>
      <c r="H110" s="266"/>
      <c r="I110" s="266">
        <v>0</v>
      </c>
      <c r="J110" s="266">
        <v>0</v>
      </c>
      <c r="K110" s="266"/>
      <c r="L110" s="266">
        <v>0</v>
      </c>
      <c r="M110" s="266"/>
      <c r="N110" s="266"/>
      <c r="O110" s="266">
        <v>0</v>
      </c>
      <c r="P110" s="267">
        <v>0</v>
      </c>
      <c r="Q110" s="11"/>
      <c r="R110" s="17"/>
    </row>
    <row r="111" spans="1:18" ht="57" customHeight="1">
      <c r="A111" s="23"/>
      <c r="B111" s="33" t="s">
        <v>150</v>
      </c>
      <c r="C111" s="273" t="s">
        <v>150</v>
      </c>
      <c r="D111" s="302" t="s">
        <v>151</v>
      </c>
      <c r="E111" s="304"/>
      <c r="F111" s="33">
        <f t="shared" si="0"/>
        <v>100</v>
      </c>
      <c r="G111" s="266">
        <f>G112+G113+G114</f>
        <v>0</v>
      </c>
      <c r="H111" s="266"/>
      <c r="I111" s="266">
        <f>I112+I113+I114+I114</f>
        <v>0</v>
      </c>
      <c r="J111" s="266">
        <f>J112+J113+J114</f>
        <v>0</v>
      </c>
      <c r="K111" s="266"/>
      <c r="L111" s="266">
        <v>0</v>
      </c>
      <c r="M111" s="266"/>
      <c r="N111" s="266"/>
      <c r="O111" s="266">
        <v>0</v>
      </c>
      <c r="P111" s="267">
        <v>0</v>
      </c>
      <c r="Q111" s="11"/>
      <c r="R111" s="17"/>
    </row>
    <row r="112" spans="1:18" ht="29.25" customHeight="1">
      <c r="A112" s="23"/>
      <c r="B112" s="33"/>
      <c r="C112" s="273"/>
      <c r="D112" s="302" t="s">
        <v>152</v>
      </c>
      <c r="E112" s="304"/>
      <c r="F112" s="33">
        <f t="shared" si="0"/>
        <v>101</v>
      </c>
      <c r="G112" s="266">
        <v>0</v>
      </c>
      <c r="H112" s="266"/>
      <c r="I112" s="266">
        <v>0</v>
      </c>
      <c r="J112" s="266">
        <v>0</v>
      </c>
      <c r="K112" s="266"/>
      <c r="L112" s="266">
        <v>0</v>
      </c>
      <c r="M112" s="266"/>
      <c r="N112" s="266"/>
      <c r="O112" s="266">
        <v>0</v>
      </c>
      <c r="P112" s="267">
        <v>0</v>
      </c>
      <c r="Q112" s="11"/>
      <c r="R112" s="17"/>
    </row>
    <row r="113" spans="1:18" ht="51" customHeight="1">
      <c r="A113" s="23"/>
      <c r="B113" s="33"/>
      <c r="C113" s="273"/>
      <c r="D113" s="302" t="s">
        <v>153</v>
      </c>
      <c r="E113" s="304"/>
      <c r="F113" s="33">
        <f t="shared" si="0"/>
        <v>102</v>
      </c>
      <c r="G113" s="266">
        <v>0</v>
      </c>
      <c r="H113" s="266"/>
      <c r="I113" s="266">
        <v>0</v>
      </c>
      <c r="J113" s="266">
        <v>0</v>
      </c>
      <c r="K113" s="266"/>
      <c r="L113" s="266">
        <v>0</v>
      </c>
      <c r="M113" s="266"/>
      <c r="N113" s="266"/>
      <c r="O113" s="266">
        <v>0</v>
      </c>
      <c r="P113" s="267">
        <v>0</v>
      </c>
      <c r="Q113" s="11"/>
      <c r="R113" s="17"/>
    </row>
    <row r="114" spans="1:18" ht="72.75" customHeight="1">
      <c r="A114" s="23"/>
      <c r="B114" s="33"/>
      <c r="C114" s="273"/>
      <c r="D114" s="302" t="s">
        <v>154</v>
      </c>
      <c r="E114" s="304"/>
      <c r="F114" s="33">
        <f t="shared" si="0"/>
        <v>103</v>
      </c>
      <c r="G114" s="266">
        <v>0</v>
      </c>
      <c r="H114" s="266"/>
      <c r="I114" s="266">
        <v>0</v>
      </c>
      <c r="J114" s="266">
        <v>0</v>
      </c>
      <c r="K114" s="266"/>
      <c r="L114" s="266">
        <v>0</v>
      </c>
      <c r="M114" s="266"/>
      <c r="N114" s="266"/>
      <c r="O114" s="266">
        <v>0</v>
      </c>
      <c r="P114" s="267">
        <v>0</v>
      </c>
      <c r="Q114" s="11"/>
      <c r="R114" s="17"/>
    </row>
    <row r="115" spans="1:18" ht="55.5" customHeight="1">
      <c r="A115" s="23"/>
      <c r="B115" s="33" t="s">
        <v>155</v>
      </c>
      <c r="C115" s="273" t="s">
        <v>155</v>
      </c>
      <c r="D115" s="302" t="s">
        <v>156</v>
      </c>
      <c r="E115" s="304"/>
      <c r="F115" s="33">
        <f t="shared" si="0"/>
        <v>104</v>
      </c>
      <c r="G115" s="266">
        <f>G116+G119+G122+G123+G123</f>
        <v>0</v>
      </c>
      <c r="H115" s="266"/>
      <c r="I115" s="266">
        <f>I116+I119+I122+I123</f>
        <v>0</v>
      </c>
      <c r="J115" s="266">
        <f>J116+J119+J122+J123</f>
        <v>125</v>
      </c>
      <c r="K115" s="266"/>
      <c r="L115" s="266">
        <f>L116</f>
        <v>0</v>
      </c>
      <c r="M115" s="266"/>
      <c r="N115" s="266"/>
      <c r="O115" s="266">
        <v>0</v>
      </c>
      <c r="P115" s="267">
        <v>0</v>
      </c>
      <c r="Q115" s="11"/>
      <c r="R115" s="17"/>
    </row>
    <row r="116" spans="1:18" ht="30.75" customHeight="1">
      <c r="A116" s="23"/>
      <c r="B116" s="33"/>
      <c r="C116" s="273"/>
      <c r="D116" s="302" t="s">
        <v>606</v>
      </c>
      <c r="E116" s="304"/>
      <c r="F116" s="33">
        <f t="shared" si="0"/>
        <v>105</v>
      </c>
      <c r="G116" s="266">
        <v>0</v>
      </c>
      <c r="H116" s="266"/>
      <c r="I116" s="266">
        <v>0</v>
      </c>
      <c r="J116" s="266">
        <v>45</v>
      </c>
      <c r="K116" s="266"/>
      <c r="L116" s="266">
        <v>0</v>
      </c>
      <c r="M116" s="266"/>
      <c r="N116" s="266"/>
      <c r="O116" s="266">
        <v>0</v>
      </c>
      <c r="P116" s="267">
        <v>0</v>
      </c>
      <c r="Q116" s="11"/>
      <c r="R116" s="17"/>
    </row>
    <row r="117" spans="1:18" ht="30.75" customHeight="1">
      <c r="A117" s="23"/>
      <c r="B117" s="33"/>
      <c r="C117" s="273"/>
      <c r="D117" s="268"/>
      <c r="E117" s="270" t="s">
        <v>157</v>
      </c>
      <c r="F117" s="33">
        <v>106</v>
      </c>
      <c r="G117" s="266"/>
      <c r="H117" s="266"/>
      <c r="I117" s="266"/>
      <c r="J117" s="266"/>
      <c r="K117" s="266"/>
      <c r="L117" s="266"/>
      <c r="M117" s="266"/>
      <c r="N117" s="266"/>
      <c r="O117" s="266"/>
      <c r="P117" s="267">
        <v>0</v>
      </c>
      <c r="Q117" s="11"/>
      <c r="R117" s="17"/>
    </row>
    <row r="118" spans="1:18" ht="30.75" customHeight="1">
      <c r="A118" s="23"/>
      <c r="B118" s="33"/>
      <c r="C118" s="273"/>
      <c r="D118" s="268"/>
      <c r="E118" s="270" t="s">
        <v>158</v>
      </c>
      <c r="F118" s="33">
        <v>107</v>
      </c>
      <c r="G118" s="266"/>
      <c r="H118" s="266"/>
      <c r="I118" s="266"/>
      <c r="J118" s="266"/>
      <c r="K118" s="266"/>
      <c r="L118" s="266"/>
      <c r="M118" s="266"/>
      <c r="N118" s="266"/>
      <c r="O118" s="266"/>
      <c r="P118" s="267">
        <v>0</v>
      </c>
      <c r="Q118" s="11"/>
      <c r="R118" s="17"/>
    </row>
    <row r="119" spans="1:18" ht="57" customHeight="1">
      <c r="A119" s="23"/>
      <c r="B119" s="33"/>
      <c r="C119" s="273"/>
      <c r="D119" s="302" t="s">
        <v>159</v>
      </c>
      <c r="E119" s="304"/>
      <c r="F119" s="33">
        <v>108</v>
      </c>
      <c r="G119" s="52">
        <v>0</v>
      </c>
      <c r="H119" s="52"/>
      <c r="I119" s="266">
        <v>0</v>
      </c>
      <c r="J119" s="266">
        <v>80</v>
      </c>
      <c r="K119" s="266"/>
      <c r="L119" s="266">
        <v>0</v>
      </c>
      <c r="M119" s="266"/>
      <c r="N119" s="266"/>
      <c r="O119" s="266">
        <v>0</v>
      </c>
      <c r="P119" s="267">
        <v>0</v>
      </c>
      <c r="Q119" s="47"/>
      <c r="R119" s="17"/>
    </row>
    <row r="120" spans="1:18" ht="30.75" customHeight="1">
      <c r="A120" s="23"/>
      <c r="B120" s="33"/>
      <c r="C120" s="273"/>
      <c r="D120" s="268"/>
      <c r="E120" s="270" t="s">
        <v>160</v>
      </c>
      <c r="F120" s="33">
        <v>109</v>
      </c>
      <c r="G120" s="52"/>
      <c r="H120" s="52"/>
      <c r="I120" s="266"/>
      <c r="J120" s="266"/>
      <c r="K120" s="266"/>
      <c r="L120" s="266"/>
      <c r="M120" s="266"/>
      <c r="N120" s="266"/>
      <c r="O120" s="266"/>
      <c r="P120" s="267">
        <v>0</v>
      </c>
      <c r="Q120" s="47"/>
      <c r="R120" s="17"/>
    </row>
    <row r="121" spans="1:18" ht="30.75" customHeight="1">
      <c r="A121" s="23"/>
      <c r="B121" s="33"/>
      <c r="C121" s="273"/>
      <c r="D121" s="268"/>
      <c r="E121" s="270" t="s">
        <v>161</v>
      </c>
      <c r="F121" s="33">
        <v>110</v>
      </c>
      <c r="G121" s="52"/>
      <c r="H121" s="52"/>
      <c r="I121" s="266"/>
      <c r="J121" s="266"/>
      <c r="K121" s="266"/>
      <c r="L121" s="266"/>
      <c r="M121" s="266"/>
      <c r="N121" s="266"/>
      <c r="O121" s="266"/>
      <c r="P121" s="267">
        <v>0</v>
      </c>
      <c r="Q121" s="47"/>
      <c r="R121" s="17"/>
    </row>
    <row r="122" spans="1:18" ht="39" customHeight="1">
      <c r="A122" s="23"/>
      <c r="B122" s="33"/>
      <c r="C122" s="273"/>
      <c r="D122" s="268" t="s">
        <v>162</v>
      </c>
      <c r="E122" s="270"/>
      <c r="F122" s="33">
        <v>111</v>
      </c>
      <c r="G122" s="266">
        <v>0</v>
      </c>
      <c r="H122" s="266"/>
      <c r="I122" s="266">
        <v>0</v>
      </c>
      <c r="J122" s="266">
        <v>0</v>
      </c>
      <c r="K122" s="266"/>
      <c r="L122" s="266">
        <v>0</v>
      </c>
      <c r="M122" s="266"/>
      <c r="N122" s="266"/>
      <c r="O122" s="266">
        <v>0</v>
      </c>
      <c r="P122" s="267">
        <v>0</v>
      </c>
      <c r="Q122" s="11"/>
      <c r="R122" s="17"/>
    </row>
    <row r="123" spans="1:18" ht="55.5" customHeight="1">
      <c r="A123" s="23"/>
      <c r="B123" s="33"/>
      <c r="C123" s="273"/>
      <c r="D123" s="302" t="s">
        <v>163</v>
      </c>
      <c r="E123" s="304"/>
      <c r="F123" s="33">
        <f t="shared" si="0"/>
        <v>112</v>
      </c>
      <c r="G123" s="266">
        <v>0</v>
      </c>
      <c r="H123" s="266"/>
      <c r="I123" s="266">
        <v>0</v>
      </c>
      <c r="J123" s="266">
        <v>0</v>
      </c>
      <c r="K123" s="266"/>
      <c r="L123" s="266">
        <v>0</v>
      </c>
      <c r="M123" s="266"/>
      <c r="N123" s="266"/>
      <c r="O123" s="266">
        <v>0</v>
      </c>
      <c r="P123" s="267">
        <v>0</v>
      </c>
      <c r="Q123" s="11"/>
      <c r="R123" s="17"/>
    </row>
    <row r="124" spans="1:18" ht="60.75" customHeight="1">
      <c r="A124" s="23"/>
      <c r="B124" s="33" t="s">
        <v>164</v>
      </c>
      <c r="C124" s="273" t="s">
        <v>164</v>
      </c>
      <c r="D124" s="302" t="s">
        <v>165</v>
      </c>
      <c r="E124" s="304"/>
      <c r="F124" s="33">
        <f t="shared" si="0"/>
        <v>113</v>
      </c>
      <c r="G124" s="266">
        <f>G125+G126+G127+G128+G129+G130</f>
        <v>564</v>
      </c>
      <c r="H124" s="266"/>
      <c r="I124" s="266">
        <f>I125+I126+I127+I128+I129</f>
        <v>509</v>
      </c>
      <c r="J124" s="276">
        <f>J125+J126+J127+J128+J129</f>
        <v>797</v>
      </c>
      <c r="K124" s="266"/>
      <c r="L124" s="266">
        <f>L125+L126+L127+L128+L129+L130</f>
        <v>555</v>
      </c>
      <c r="M124" s="266"/>
      <c r="N124" s="266"/>
      <c r="O124" s="266">
        <f>J124/I124</f>
        <v>1.5658153241650294</v>
      </c>
      <c r="P124" s="267">
        <f aca="true" t="shared" si="3" ref="P124:P129">J124/I124</f>
        <v>1.5658153241650294</v>
      </c>
      <c r="Q124" s="11"/>
      <c r="R124" s="17"/>
    </row>
    <row r="125" spans="1:19" ht="67.5" customHeight="1">
      <c r="A125" s="23"/>
      <c r="B125" s="33"/>
      <c r="C125" s="273"/>
      <c r="D125" s="302" t="s">
        <v>166</v>
      </c>
      <c r="E125" s="304"/>
      <c r="F125" s="33">
        <f t="shared" si="0"/>
        <v>114</v>
      </c>
      <c r="G125" s="266">
        <v>400</v>
      </c>
      <c r="H125" s="266"/>
      <c r="I125" s="266">
        <v>376</v>
      </c>
      <c r="J125" s="266">
        <v>550</v>
      </c>
      <c r="K125" s="266"/>
      <c r="L125" s="266">
        <v>400</v>
      </c>
      <c r="M125" s="266"/>
      <c r="N125" s="266"/>
      <c r="O125" s="266">
        <f>J125/I125</f>
        <v>1.4627659574468086</v>
      </c>
      <c r="P125" s="267">
        <f t="shared" si="3"/>
        <v>1.4627659574468086</v>
      </c>
      <c r="Q125" s="11"/>
      <c r="R125" s="17"/>
      <c r="S125" s="36"/>
    </row>
    <row r="126" spans="1:18" ht="38.25" customHeight="1">
      <c r="A126" s="23"/>
      <c r="B126" s="33"/>
      <c r="C126" s="273"/>
      <c r="D126" s="302" t="s">
        <v>167</v>
      </c>
      <c r="E126" s="304"/>
      <c r="F126" s="33">
        <f t="shared" si="0"/>
        <v>115</v>
      </c>
      <c r="G126" s="266">
        <v>9</v>
      </c>
      <c r="H126" s="266"/>
      <c r="I126" s="266">
        <v>9</v>
      </c>
      <c r="J126" s="266">
        <v>14</v>
      </c>
      <c r="K126" s="266"/>
      <c r="L126" s="266">
        <v>9</v>
      </c>
      <c r="M126" s="266"/>
      <c r="N126" s="266"/>
      <c r="O126" s="266">
        <f>J126/I126</f>
        <v>1.5555555555555556</v>
      </c>
      <c r="P126" s="267">
        <f t="shared" si="3"/>
        <v>1.5555555555555556</v>
      </c>
      <c r="Q126" s="11"/>
      <c r="R126" s="17"/>
    </row>
    <row r="127" spans="1:18" ht="57" customHeight="1">
      <c r="A127" s="23"/>
      <c r="B127" s="33"/>
      <c r="C127" s="273"/>
      <c r="D127" s="268" t="s">
        <v>168</v>
      </c>
      <c r="E127" s="270"/>
      <c r="F127" s="33">
        <f t="shared" si="0"/>
        <v>116</v>
      </c>
      <c r="G127" s="266">
        <v>100</v>
      </c>
      <c r="H127" s="266"/>
      <c r="I127" s="266">
        <v>95</v>
      </c>
      <c r="J127" s="266">
        <v>136</v>
      </c>
      <c r="K127" s="266"/>
      <c r="L127" s="266">
        <v>100</v>
      </c>
      <c r="M127" s="266"/>
      <c r="N127" s="266"/>
      <c r="O127" s="266">
        <f>J127/I127</f>
        <v>1.431578947368421</v>
      </c>
      <c r="P127" s="267">
        <f t="shared" si="3"/>
        <v>1.431578947368421</v>
      </c>
      <c r="Q127" s="11"/>
      <c r="R127" s="17"/>
    </row>
    <row r="128" spans="1:20" ht="62.25" customHeight="1">
      <c r="A128" s="23"/>
      <c r="B128" s="33"/>
      <c r="C128" s="273"/>
      <c r="D128" s="302" t="s">
        <v>169</v>
      </c>
      <c r="E128" s="304"/>
      <c r="F128" s="33">
        <f t="shared" si="0"/>
        <v>117</v>
      </c>
      <c r="G128" s="266">
        <v>46</v>
      </c>
      <c r="H128" s="266"/>
      <c r="I128" s="266">
        <v>20</v>
      </c>
      <c r="J128" s="266">
        <v>67</v>
      </c>
      <c r="K128" s="266"/>
      <c r="L128" s="266">
        <v>46</v>
      </c>
      <c r="M128" s="266"/>
      <c r="N128" s="266"/>
      <c r="O128" s="266">
        <f>J128/I128</f>
        <v>3.35</v>
      </c>
      <c r="P128" s="267">
        <f t="shared" si="3"/>
        <v>3.35</v>
      </c>
      <c r="Q128" s="11"/>
      <c r="R128" s="22"/>
      <c r="S128" s="22"/>
      <c r="T128" s="36"/>
    </row>
    <row r="129" spans="1:19" ht="56.25" customHeight="1">
      <c r="A129" s="23"/>
      <c r="B129" s="33"/>
      <c r="C129" s="273"/>
      <c r="D129" s="302" t="s">
        <v>260</v>
      </c>
      <c r="E129" s="304"/>
      <c r="F129" s="33">
        <f t="shared" si="0"/>
        <v>118</v>
      </c>
      <c r="G129" s="266">
        <v>9</v>
      </c>
      <c r="H129" s="266"/>
      <c r="I129" s="266">
        <v>9</v>
      </c>
      <c r="J129" s="266">
        <v>30</v>
      </c>
      <c r="K129" s="266"/>
      <c r="L129" s="266">
        <v>0</v>
      </c>
      <c r="M129" s="266"/>
      <c r="N129" s="266"/>
      <c r="O129" s="266">
        <v>0</v>
      </c>
      <c r="P129" s="267">
        <f t="shared" si="3"/>
        <v>3.3333333333333335</v>
      </c>
      <c r="Q129" s="11"/>
      <c r="R129" s="22"/>
      <c r="S129" s="22"/>
    </row>
    <row r="130" spans="1:20" ht="40.5" customHeight="1">
      <c r="A130" s="23"/>
      <c r="B130" s="33"/>
      <c r="C130" s="273"/>
      <c r="D130" s="302" t="s">
        <v>170</v>
      </c>
      <c r="E130" s="304"/>
      <c r="F130" s="33">
        <f t="shared" si="0"/>
        <v>119</v>
      </c>
      <c r="G130" s="266">
        <v>0</v>
      </c>
      <c r="H130" s="266"/>
      <c r="I130" s="266">
        <v>0</v>
      </c>
      <c r="J130" s="266">
        <v>0</v>
      </c>
      <c r="K130" s="266"/>
      <c r="L130" s="266">
        <v>0</v>
      </c>
      <c r="M130" s="266"/>
      <c r="N130" s="266"/>
      <c r="O130" s="266">
        <v>0</v>
      </c>
      <c r="P130" s="267">
        <v>0</v>
      </c>
      <c r="Q130" s="11"/>
      <c r="R130" s="49" t="s">
        <v>171</v>
      </c>
      <c r="S130" s="49"/>
      <c r="T130" s="50"/>
    </row>
    <row r="131" spans="1:18" ht="66" customHeight="1">
      <c r="A131" s="23"/>
      <c r="B131" s="33" t="s">
        <v>172</v>
      </c>
      <c r="C131" s="277" t="s">
        <v>748</v>
      </c>
      <c r="D131" s="307" t="s">
        <v>173</v>
      </c>
      <c r="E131" s="308"/>
      <c r="F131" s="33">
        <f t="shared" si="0"/>
        <v>120</v>
      </c>
      <c r="G131" s="266">
        <f>G132+G135+G136+G137+G138+G139</f>
        <v>150</v>
      </c>
      <c r="H131" s="266"/>
      <c r="I131" s="266">
        <f>I132+I135+I136+I137+I138+I139</f>
        <v>147</v>
      </c>
      <c r="J131" s="266">
        <f>J138</f>
        <v>130</v>
      </c>
      <c r="K131" s="266"/>
      <c r="L131" s="266">
        <f>L132+L138</f>
        <v>179</v>
      </c>
      <c r="M131" s="266"/>
      <c r="N131" s="266"/>
      <c r="O131" s="266">
        <f>J131/I131</f>
        <v>0.8843537414965986</v>
      </c>
      <c r="P131" s="267">
        <f>J131/I131</f>
        <v>0.8843537414965986</v>
      </c>
      <c r="Q131" s="11">
        <v>160</v>
      </c>
      <c r="R131" s="17"/>
    </row>
    <row r="132" spans="1:18" ht="40.5" customHeight="1">
      <c r="A132" s="23"/>
      <c r="B132" s="33"/>
      <c r="C132" s="273" t="s">
        <v>637</v>
      </c>
      <c r="D132" s="302" t="s">
        <v>174</v>
      </c>
      <c r="E132" s="304"/>
      <c r="F132" s="33">
        <f t="shared" si="0"/>
        <v>121</v>
      </c>
      <c r="G132" s="266">
        <f>G133+G134</f>
        <v>50</v>
      </c>
      <c r="H132" s="266"/>
      <c r="I132" s="266">
        <f>I133+I134</f>
        <v>50</v>
      </c>
      <c r="J132" s="266">
        <v>0</v>
      </c>
      <c r="K132" s="266"/>
      <c r="L132" s="266">
        <f>L133+L134</f>
        <v>49</v>
      </c>
      <c r="M132" s="266"/>
      <c r="N132" s="266"/>
      <c r="O132" s="266">
        <f>J132/I132</f>
        <v>0</v>
      </c>
      <c r="P132" s="267">
        <f>J132/I132</f>
        <v>0</v>
      </c>
      <c r="Q132" s="11"/>
      <c r="R132" s="17"/>
    </row>
    <row r="133" spans="1:18" ht="30.75" customHeight="1">
      <c r="A133" s="23"/>
      <c r="B133" s="33"/>
      <c r="C133" s="273"/>
      <c r="D133" s="278" t="s">
        <v>175</v>
      </c>
      <c r="E133" s="274"/>
      <c r="F133" s="33">
        <f t="shared" si="0"/>
        <v>122</v>
      </c>
      <c r="G133" s="266">
        <v>10</v>
      </c>
      <c r="H133" s="266"/>
      <c r="I133" s="266">
        <v>10</v>
      </c>
      <c r="J133" s="266">
        <v>0</v>
      </c>
      <c r="K133" s="266"/>
      <c r="L133" s="266">
        <v>9</v>
      </c>
      <c r="M133" s="266"/>
      <c r="N133" s="266"/>
      <c r="O133" s="266">
        <f>J133/I133</f>
        <v>0</v>
      </c>
      <c r="P133" s="267">
        <f>J133/I133</f>
        <v>0</v>
      </c>
      <c r="Q133" s="11"/>
      <c r="R133" s="17"/>
    </row>
    <row r="134" spans="1:18" ht="30.75" customHeight="1">
      <c r="A134" s="23"/>
      <c r="B134" s="33"/>
      <c r="C134" s="273"/>
      <c r="D134" s="278" t="s">
        <v>176</v>
      </c>
      <c r="E134" s="274"/>
      <c r="F134" s="33">
        <f t="shared" si="0"/>
        <v>123</v>
      </c>
      <c r="G134" s="266">
        <v>40</v>
      </c>
      <c r="H134" s="266"/>
      <c r="I134" s="266">
        <v>40</v>
      </c>
      <c r="J134" s="266">
        <v>0</v>
      </c>
      <c r="K134" s="266"/>
      <c r="L134" s="266">
        <v>40</v>
      </c>
      <c r="M134" s="266"/>
      <c r="N134" s="266"/>
      <c r="O134" s="266">
        <v>0</v>
      </c>
      <c r="P134" s="267">
        <f>J134/I134</f>
        <v>0</v>
      </c>
      <c r="Q134" s="11"/>
      <c r="R134" s="17"/>
    </row>
    <row r="135" spans="1:18" ht="41.25" customHeight="1">
      <c r="A135" s="23"/>
      <c r="B135" s="33"/>
      <c r="C135" s="273" t="s">
        <v>638</v>
      </c>
      <c r="D135" s="305" t="s">
        <v>177</v>
      </c>
      <c r="E135" s="306"/>
      <c r="F135" s="33">
        <f t="shared" si="0"/>
        <v>124</v>
      </c>
      <c r="G135" s="266">
        <v>0</v>
      </c>
      <c r="H135" s="266"/>
      <c r="I135" s="266">
        <v>0</v>
      </c>
      <c r="J135" s="266">
        <v>0</v>
      </c>
      <c r="K135" s="266"/>
      <c r="L135" s="266">
        <v>0</v>
      </c>
      <c r="M135" s="266"/>
      <c r="N135" s="266"/>
      <c r="O135" s="266">
        <v>0</v>
      </c>
      <c r="P135" s="267">
        <v>0</v>
      </c>
      <c r="Q135" s="144"/>
      <c r="R135" s="17"/>
    </row>
    <row r="136" spans="1:18" ht="38.25" customHeight="1">
      <c r="A136" s="23"/>
      <c r="B136" s="33"/>
      <c r="C136" s="273" t="s">
        <v>639</v>
      </c>
      <c r="D136" s="305" t="s">
        <v>178</v>
      </c>
      <c r="E136" s="306"/>
      <c r="F136" s="33">
        <f t="shared" si="0"/>
        <v>125</v>
      </c>
      <c r="G136" s="266">
        <v>0</v>
      </c>
      <c r="H136" s="266"/>
      <c r="I136" s="266">
        <v>0</v>
      </c>
      <c r="J136" s="266">
        <v>0</v>
      </c>
      <c r="K136" s="266"/>
      <c r="L136" s="266">
        <v>0</v>
      </c>
      <c r="M136" s="266"/>
      <c r="N136" s="266"/>
      <c r="O136" s="266">
        <v>0</v>
      </c>
      <c r="P136" s="267">
        <v>0</v>
      </c>
      <c r="Q136" s="11"/>
      <c r="R136" s="17"/>
    </row>
    <row r="137" spans="1:18" ht="30.75" customHeight="1">
      <c r="A137" s="23"/>
      <c r="B137" s="33"/>
      <c r="C137" s="273" t="s">
        <v>640</v>
      </c>
      <c r="D137" s="278" t="s">
        <v>179</v>
      </c>
      <c r="E137" s="274"/>
      <c r="F137" s="33">
        <f t="shared" si="0"/>
        <v>126</v>
      </c>
      <c r="G137" s="266">
        <v>0</v>
      </c>
      <c r="H137" s="266"/>
      <c r="I137" s="266">
        <v>0</v>
      </c>
      <c r="J137" s="266">
        <v>0</v>
      </c>
      <c r="K137" s="266"/>
      <c r="L137" s="266">
        <v>0</v>
      </c>
      <c r="M137" s="266"/>
      <c r="N137" s="266"/>
      <c r="O137" s="266">
        <v>0</v>
      </c>
      <c r="P137" s="267">
        <v>0</v>
      </c>
      <c r="Q137" s="11"/>
      <c r="R137" s="17"/>
    </row>
    <row r="138" spans="1:18" ht="50.25" customHeight="1">
      <c r="A138" s="23"/>
      <c r="B138" s="33"/>
      <c r="C138" s="273" t="s">
        <v>732</v>
      </c>
      <c r="D138" s="305" t="s">
        <v>180</v>
      </c>
      <c r="E138" s="306"/>
      <c r="F138" s="33">
        <f t="shared" si="0"/>
        <v>127</v>
      </c>
      <c r="G138" s="266">
        <v>100</v>
      </c>
      <c r="H138" s="266"/>
      <c r="I138" s="266">
        <v>97</v>
      </c>
      <c r="J138" s="266">
        <v>130</v>
      </c>
      <c r="K138" s="266"/>
      <c r="L138" s="266">
        <v>130</v>
      </c>
      <c r="M138" s="266"/>
      <c r="N138" s="266"/>
      <c r="O138" s="266">
        <f>J138/I138</f>
        <v>1.3402061855670102</v>
      </c>
      <c r="P138" s="267">
        <f>J138/I138</f>
        <v>1.3402061855670102</v>
      </c>
      <c r="Q138" s="11"/>
      <c r="R138" s="17"/>
    </row>
    <row r="139" spans="1:18" ht="44.25" customHeight="1">
      <c r="A139" s="23"/>
      <c r="B139" s="33"/>
      <c r="C139" s="273" t="s">
        <v>734</v>
      </c>
      <c r="D139" s="305" t="s">
        <v>181</v>
      </c>
      <c r="E139" s="306"/>
      <c r="F139" s="33">
        <f t="shared" si="0"/>
        <v>128</v>
      </c>
      <c r="G139" s="266">
        <f>G140-G143</f>
        <v>0</v>
      </c>
      <c r="H139" s="266"/>
      <c r="I139" s="266">
        <f>I140+I143</f>
        <v>0</v>
      </c>
      <c r="J139" s="266">
        <f>J140+J143</f>
        <v>0</v>
      </c>
      <c r="K139" s="266"/>
      <c r="L139" s="266">
        <v>0</v>
      </c>
      <c r="M139" s="266"/>
      <c r="N139" s="266"/>
      <c r="O139" s="266">
        <v>0</v>
      </c>
      <c r="P139" s="267">
        <v>0</v>
      </c>
      <c r="Q139" s="11"/>
      <c r="R139" s="17"/>
    </row>
    <row r="140" spans="1:18" ht="30.75" customHeight="1">
      <c r="A140" s="23"/>
      <c r="B140" s="33"/>
      <c r="C140" s="273"/>
      <c r="D140" s="272" t="s">
        <v>736</v>
      </c>
      <c r="E140" s="272" t="s">
        <v>182</v>
      </c>
      <c r="F140" s="33">
        <f t="shared" si="0"/>
        <v>129</v>
      </c>
      <c r="G140" s="266">
        <v>0</v>
      </c>
      <c r="H140" s="266"/>
      <c r="I140" s="266">
        <v>0</v>
      </c>
      <c r="J140" s="266">
        <v>0</v>
      </c>
      <c r="K140" s="266"/>
      <c r="L140" s="266">
        <v>0</v>
      </c>
      <c r="M140" s="266"/>
      <c r="N140" s="266"/>
      <c r="O140" s="266">
        <v>0</v>
      </c>
      <c r="P140" s="267">
        <v>0</v>
      </c>
      <c r="Q140" s="11"/>
      <c r="R140" s="17"/>
    </row>
    <row r="141" spans="1:18" ht="30.75" customHeight="1">
      <c r="A141" s="23"/>
      <c r="B141" s="33"/>
      <c r="C141" s="273"/>
      <c r="D141" s="272" t="s">
        <v>608</v>
      </c>
      <c r="E141" s="272" t="s">
        <v>183</v>
      </c>
      <c r="F141" s="33">
        <v>130</v>
      </c>
      <c r="G141" s="266">
        <v>0</v>
      </c>
      <c r="H141" s="266"/>
      <c r="I141" s="266">
        <v>0</v>
      </c>
      <c r="J141" s="266">
        <v>0</v>
      </c>
      <c r="K141" s="266"/>
      <c r="L141" s="266"/>
      <c r="M141" s="266"/>
      <c r="N141" s="266"/>
      <c r="O141" s="266"/>
      <c r="P141" s="267">
        <v>0</v>
      </c>
      <c r="Q141" s="11"/>
      <c r="R141" s="17"/>
    </row>
    <row r="142" spans="1:18" ht="37.5" customHeight="1">
      <c r="A142" s="23"/>
      <c r="B142" s="33"/>
      <c r="C142" s="273"/>
      <c r="D142" s="272" t="s">
        <v>609</v>
      </c>
      <c r="E142" s="272" t="s">
        <v>184</v>
      </c>
      <c r="F142" s="33" t="s">
        <v>185</v>
      </c>
      <c r="G142" s="266">
        <v>0</v>
      </c>
      <c r="H142" s="266"/>
      <c r="I142" s="266">
        <v>0</v>
      </c>
      <c r="J142" s="266">
        <v>0</v>
      </c>
      <c r="K142" s="266"/>
      <c r="L142" s="266"/>
      <c r="M142" s="266"/>
      <c r="N142" s="266"/>
      <c r="O142" s="266"/>
      <c r="P142" s="267">
        <v>0</v>
      </c>
      <c r="Q142" s="11"/>
      <c r="R142" s="17"/>
    </row>
    <row r="143" spans="1:18" ht="47.25" customHeight="1">
      <c r="A143" s="23"/>
      <c r="B143" s="33"/>
      <c r="C143" s="273"/>
      <c r="D143" s="272" t="s">
        <v>737</v>
      </c>
      <c r="E143" s="272" t="s">
        <v>186</v>
      </c>
      <c r="F143" s="33">
        <v>131</v>
      </c>
      <c r="G143" s="266">
        <v>0</v>
      </c>
      <c r="H143" s="266"/>
      <c r="I143" s="266">
        <v>0</v>
      </c>
      <c r="J143" s="266">
        <v>0</v>
      </c>
      <c r="K143" s="266"/>
      <c r="L143" s="266">
        <v>0</v>
      </c>
      <c r="M143" s="266"/>
      <c r="N143" s="266"/>
      <c r="O143" s="266">
        <v>0</v>
      </c>
      <c r="P143" s="267">
        <v>0</v>
      </c>
      <c r="Q143" s="11"/>
      <c r="R143" s="17"/>
    </row>
    <row r="144" spans="1:18" ht="36" customHeight="1">
      <c r="A144" s="23"/>
      <c r="B144" s="33"/>
      <c r="C144" s="273"/>
      <c r="D144" s="272" t="s">
        <v>611</v>
      </c>
      <c r="E144" s="272" t="s">
        <v>187</v>
      </c>
      <c r="F144" s="33">
        <f t="shared" si="0"/>
        <v>132</v>
      </c>
      <c r="G144" s="266">
        <f>G145+G146+G147+G147</f>
        <v>0</v>
      </c>
      <c r="H144" s="266"/>
      <c r="I144" s="266">
        <f>I145+I146+I147</f>
        <v>0</v>
      </c>
      <c r="J144" s="266">
        <f>J145+J146+J147</f>
        <v>0</v>
      </c>
      <c r="K144" s="266"/>
      <c r="L144" s="266">
        <v>0</v>
      </c>
      <c r="M144" s="266"/>
      <c r="N144" s="266"/>
      <c r="O144" s="266">
        <v>0</v>
      </c>
      <c r="P144" s="267">
        <v>0</v>
      </c>
      <c r="Q144" s="11"/>
      <c r="R144" s="17"/>
    </row>
    <row r="145" spans="1:18" ht="30.75" customHeight="1">
      <c r="A145" s="23"/>
      <c r="B145" s="33"/>
      <c r="C145" s="273"/>
      <c r="D145" s="272"/>
      <c r="E145" s="272" t="s">
        <v>188</v>
      </c>
      <c r="F145" s="33">
        <f t="shared" si="0"/>
        <v>133</v>
      </c>
      <c r="G145" s="266">
        <v>0</v>
      </c>
      <c r="H145" s="266"/>
      <c r="I145" s="266">
        <v>0</v>
      </c>
      <c r="J145" s="266">
        <v>0</v>
      </c>
      <c r="K145" s="266"/>
      <c r="L145" s="266">
        <v>0</v>
      </c>
      <c r="M145" s="266"/>
      <c r="N145" s="266"/>
      <c r="O145" s="266">
        <v>0</v>
      </c>
      <c r="P145" s="267">
        <v>0</v>
      </c>
      <c r="Q145" s="11"/>
      <c r="R145" s="17"/>
    </row>
    <row r="146" spans="1:18" ht="30.75" customHeight="1">
      <c r="A146" s="23"/>
      <c r="B146" s="33"/>
      <c r="C146" s="273"/>
      <c r="D146" s="272"/>
      <c r="E146" s="272" t="s">
        <v>189</v>
      </c>
      <c r="F146" s="33">
        <f t="shared" si="0"/>
        <v>134</v>
      </c>
      <c r="G146" s="266">
        <v>0</v>
      </c>
      <c r="H146" s="266"/>
      <c r="I146" s="266">
        <v>0</v>
      </c>
      <c r="J146" s="266">
        <v>0</v>
      </c>
      <c r="K146" s="266"/>
      <c r="L146" s="266">
        <v>0</v>
      </c>
      <c r="M146" s="266"/>
      <c r="N146" s="266"/>
      <c r="O146" s="266">
        <v>0</v>
      </c>
      <c r="P146" s="267">
        <v>0</v>
      </c>
      <c r="Q146" s="11"/>
      <c r="R146" s="17"/>
    </row>
    <row r="147" spans="1:18" ht="30.75" customHeight="1">
      <c r="A147" s="23"/>
      <c r="B147" s="33"/>
      <c r="C147" s="273"/>
      <c r="D147" s="272"/>
      <c r="E147" s="272" t="s">
        <v>190</v>
      </c>
      <c r="F147" s="33">
        <f t="shared" si="0"/>
        <v>135</v>
      </c>
      <c r="G147" s="266">
        <v>0</v>
      </c>
      <c r="H147" s="266"/>
      <c r="I147" s="266">
        <v>0</v>
      </c>
      <c r="J147" s="266">
        <v>0</v>
      </c>
      <c r="K147" s="266"/>
      <c r="L147" s="266">
        <v>0</v>
      </c>
      <c r="M147" s="266"/>
      <c r="N147" s="266"/>
      <c r="O147" s="266">
        <v>0</v>
      </c>
      <c r="P147" s="267">
        <v>0</v>
      </c>
      <c r="Q147" s="11"/>
      <c r="R147" s="17"/>
    </row>
    <row r="148" spans="1:18" ht="43.5" customHeight="1">
      <c r="A148" s="23"/>
      <c r="B148" s="33">
        <v>2</v>
      </c>
      <c r="C148" s="273"/>
      <c r="D148" s="305" t="s">
        <v>191</v>
      </c>
      <c r="E148" s="306"/>
      <c r="F148" s="33">
        <f t="shared" si="0"/>
        <v>136</v>
      </c>
      <c r="G148" s="266">
        <f>G149+G152+G155</f>
        <v>5</v>
      </c>
      <c r="H148" s="266"/>
      <c r="I148" s="266">
        <f>I149+I152+I155+I156</f>
        <v>0</v>
      </c>
      <c r="J148" s="266">
        <f>J149+J152+J155</f>
        <v>2</v>
      </c>
      <c r="K148" s="266"/>
      <c r="L148" s="266">
        <v>0</v>
      </c>
      <c r="M148" s="266"/>
      <c r="N148" s="266"/>
      <c r="O148" s="266">
        <v>0</v>
      </c>
      <c r="P148" s="267">
        <v>0</v>
      </c>
      <c r="Q148" s="11"/>
      <c r="R148" s="17"/>
    </row>
    <row r="149" spans="1:18" ht="74.25" customHeight="1">
      <c r="A149" s="23"/>
      <c r="B149" s="33"/>
      <c r="C149" s="273" t="s">
        <v>637</v>
      </c>
      <c r="D149" s="305" t="s">
        <v>24</v>
      </c>
      <c r="E149" s="306"/>
      <c r="F149" s="33">
        <f t="shared" si="0"/>
        <v>137</v>
      </c>
      <c r="G149" s="266">
        <f>G150+G151</f>
        <v>0</v>
      </c>
      <c r="H149" s="266"/>
      <c r="I149" s="266">
        <f>I150+I151+I151</f>
        <v>0</v>
      </c>
      <c r="J149" s="266">
        <f>J150+J151</f>
        <v>0</v>
      </c>
      <c r="K149" s="266"/>
      <c r="L149" s="266">
        <v>0</v>
      </c>
      <c r="M149" s="266"/>
      <c r="N149" s="266"/>
      <c r="O149" s="266">
        <v>0</v>
      </c>
      <c r="P149" s="267">
        <v>0</v>
      </c>
      <c r="Q149" s="11"/>
      <c r="R149" s="17"/>
    </row>
    <row r="150" spans="1:18" ht="30.75" customHeight="1">
      <c r="A150" s="23"/>
      <c r="B150" s="33"/>
      <c r="C150" s="273"/>
      <c r="D150" s="272" t="s">
        <v>716</v>
      </c>
      <c r="E150" s="272" t="s">
        <v>192</v>
      </c>
      <c r="F150" s="33">
        <f t="shared" si="0"/>
        <v>138</v>
      </c>
      <c r="G150" s="266">
        <v>0</v>
      </c>
      <c r="H150" s="266"/>
      <c r="I150" s="266">
        <v>0</v>
      </c>
      <c r="J150" s="266">
        <v>0</v>
      </c>
      <c r="K150" s="266"/>
      <c r="L150" s="266">
        <v>0</v>
      </c>
      <c r="M150" s="266"/>
      <c r="N150" s="266"/>
      <c r="O150" s="266">
        <v>0</v>
      </c>
      <c r="P150" s="267">
        <v>0</v>
      </c>
      <c r="Q150" s="11"/>
      <c r="R150" s="17"/>
    </row>
    <row r="151" spans="1:18" ht="30.75" customHeight="1">
      <c r="A151" s="23"/>
      <c r="B151" s="33"/>
      <c r="C151" s="273"/>
      <c r="D151" s="272" t="s">
        <v>718</v>
      </c>
      <c r="E151" s="272" t="s">
        <v>193</v>
      </c>
      <c r="F151" s="33">
        <f t="shared" si="0"/>
        <v>139</v>
      </c>
      <c r="G151" s="266">
        <v>0</v>
      </c>
      <c r="H151" s="266"/>
      <c r="I151" s="266">
        <v>0</v>
      </c>
      <c r="J151" s="266">
        <v>0</v>
      </c>
      <c r="K151" s="266"/>
      <c r="L151" s="266">
        <v>0</v>
      </c>
      <c r="M151" s="266"/>
      <c r="N151" s="266"/>
      <c r="O151" s="266">
        <v>0</v>
      </c>
      <c r="P151" s="267">
        <v>0</v>
      </c>
      <c r="Q151" s="11"/>
      <c r="R151" s="17"/>
    </row>
    <row r="152" spans="1:18" ht="36.75" customHeight="1">
      <c r="A152" s="23"/>
      <c r="B152" s="33"/>
      <c r="C152" s="273" t="s">
        <v>638</v>
      </c>
      <c r="D152" s="305" t="s">
        <v>194</v>
      </c>
      <c r="E152" s="306"/>
      <c r="F152" s="33">
        <f t="shared" si="0"/>
        <v>140</v>
      </c>
      <c r="G152" s="266">
        <f>G153+G154</f>
        <v>0</v>
      </c>
      <c r="H152" s="266"/>
      <c r="I152" s="266">
        <f>I153+I154</f>
        <v>0</v>
      </c>
      <c r="J152" s="266">
        <f>J153+J154</f>
        <v>0</v>
      </c>
      <c r="K152" s="266"/>
      <c r="L152" s="266">
        <v>0</v>
      </c>
      <c r="M152" s="266"/>
      <c r="N152" s="266"/>
      <c r="O152" s="266">
        <v>0</v>
      </c>
      <c r="P152" s="267">
        <v>0</v>
      </c>
      <c r="Q152" s="11"/>
      <c r="R152" s="17"/>
    </row>
    <row r="153" spans="1:18" ht="30.75" customHeight="1">
      <c r="A153" s="23"/>
      <c r="B153" s="33"/>
      <c r="C153" s="273"/>
      <c r="D153" s="272" t="s">
        <v>45</v>
      </c>
      <c r="E153" s="272" t="s">
        <v>192</v>
      </c>
      <c r="F153" s="33">
        <f t="shared" si="0"/>
        <v>141</v>
      </c>
      <c r="G153" s="266">
        <v>0</v>
      </c>
      <c r="H153" s="266"/>
      <c r="I153" s="266">
        <v>0</v>
      </c>
      <c r="J153" s="266">
        <v>0</v>
      </c>
      <c r="K153" s="266"/>
      <c r="L153" s="266">
        <v>0</v>
      </c>
      <c r="M153" s="266"/>
      <c r="N153" s="266"/>
      <c r="O153" s="266">
        <v>0</v>
      </c>
      <c r="P153" s="267">
        <v>0</v>
      </c>
      <c r="Q153" s="11"/>
      <c r="R153" s="17"/>
    </row>
    <row r="154" spans="1:18" ht="30.75" customHeight="1">
      <c r="A154" s="23"/>
      <c r="B154" s="33"/>
      <c r="C154" s="273"/>
      <c r="D154" s="272" t="s">
        <v>47</v>
      </c>
      <c r="E154" s="272" t="s">
        <v>193</v>
      </c>
      <c r="F154" s="33">
        <f t="shared" si="0"/>
        <v>142</v>
      </c>
      <c r="G154" s="266">
        <v>0</v>
      </c>
      <c r="H154" s="266"/>
      <c r="I154" s="266">
        <v>0</v>
      </c>
      <c r="J154" s="266">
        <v>0</v>
      </c>
      <c r="K154" s="266"/>
      <c r="L154" s="266">
        <v>0</v>
      </c>
      <c r="M154" s="266"/>
      <c r="N154" s="266"/>
      <c r="O154" s="266">
        <v>0</v>
      </c>
      <c r="P154" s="267">
        <v>0</v>
      </c>
      <c r="Q154" s="11">
        <v>0</v>
      </c>
      <c r="R154" s="17"/>
    </row>
    <row r="155" spans="1:18" ht="30.75" customHeight="1">
      <c r="A155" s="23"/>
      <c r="B155" s="33"/>
      <c r="C155" s="273" t="s">
        <v>639</v>
      </c>
      <c r="D155" s="305" t="s">
        <v>25</v>
      </c>
      <c r="E155" s="306"/>
      <c r="F155" s="33">
        <f t="shared" si="0"/>
        <v>143</v>
      </c>
      <c r="G155" s="266">
        <v>5</v>
      </c>
      <c r="H155" s="266"/>
      <c r="I155" s="266">
        <v>0</v>
      </c>
      <c r="J155" s="266">
        <v>2</v>
      </c>
      <c r="K155" s="266"/>
      <c r="L155" s="266">
        <v>0</v>
      </c>
      <c r="M155" s="266"/>
      <c r="N155" s="266"/>
      <c r="O155" s="266">
        <v>0</v>
      </c>
      <c r="P155" s="267">
        <v>0</v>
      </c>
      <c r="Q155" s="11"/>
      <c r="R155" s="17"/>
    </row>
    <row r="156" spans="1:18" ht="30.75" customHeight="1">
      <c r="A156" s="23"/>
      <c r="B156" s="33">
        <v>3</v>
      </c>
      <c r="C156" s="273"/>
      <c r="D156" s="305" t="s">
        <v>195</v>
      </c>
      <c r="E156" s="306"/>
      <c r="F156" s="33">
        <f t="shared" si="0"/>
        <v>144</v>
      </c>
      <c r="G156" s="266">
        <v>0</v>
      </c>
      <c r="H156" s="266"/>
      <c r="I156" s="266">
        <v>0</v>
      </c>
      <c r="J156" s="266">
        <v>0</v>
      </c>
      <c r="K156" s="266"/>
      <c r="L156" s="266">
        <v>0</v>
      </c>
      <c r="M156" s="266"/>
      <c r="N156" s="266"/>
      <c r="O156" s="266">
        <v>0</v>
      </c>
      <c r="P156" s="267">
        <v>0</v>
      </c>
      <c r="Q156" s="11"/>
      <c r="R156" s="17"/>
    </row>
    <row r="157" spans="1:18" ht="53.25" customHeight="1">
      <c r="A157" s="23" t="s">
        <v>613</v>
      </c>
      <c r="B157" s="33"/>
      <c r="C157" s="273"/>
      <c r="D157" s="305" t="s">
        <v>196</v>
      </c>
      <c r="E157" s="306"/>
      <c r="F157" s="33">
        <f t="shared" si="0"/>
        <v>145</v>
      </c>
      <c r="G157" s="266">
        <v>540</v>
      </c>
      <c r="H157" s="266"/>
      <c r="I157" s="266">
        <f>I11-I40</f>
        <v>533.7999999999993</v>
      </c>
      <c r="J157" s="266">
        <f>J11-J40</f>
        <v>500</v>
      </c>
      <c r="K157" s="266"/>
      <c r="L157" s="266">
        <v>0</v>
      </c>
      <c r="M157" s="266"/>
      <c r="N157" s="266"/>
      <c r="O157" s="266">
        <f>J157/I157</f>
        <v>0.936680404645936</v>
      </c>
      <c r="P157" s="267">
        <f>J157/I157</f>
        <v>0.936680404645936</v>
      </c>
      <c r="Q157" s="11"/>
      <c r="R157" s="17"/>
    </row>
    <row r="158" spans="1:18" ht="30.75" customHeight="1">
      <c r="A158" s="23"/>
      <c r="B158" s="33"/>
      <c r="C158" s="273"/>
      <c r="D158" s="278"/>
      <c r="E158" s="272" t="s">
        <v>614</v>
      </c>
      <c r="F158" s="33">
        <f t="shared" si="0"/>
        <v>146</v>
      </c>
      <c r="G158" s="266">
        <v>0</v>
      </c>
      <c r="H158" s="266"/>
      <c r="I158" s="266">
        <v>0</v>
      </c>
      <c r="J158" s="266">
        <v>0</v>
      </c>
      <c r="K158" s="266"/>
      <c r="L158" s="266">
        <v>0</v>
      </c>
      <c r="M158" s="266"/>
      <c r="N158" s="266"/>
      <c r="O158" s="266" t="e">
        <f>J158/I158</f>
        <v>#DIV/0!</v>
      </c>
      <c r="P158" s="267">
        <v>0</v>
      </c>
      <c r="Q158" s="11"/>
      <c r="R158" s="17"/>
    </row>
    <row r="159" spans="1:18" ht="30.75" customHeight="1">
      <c r="A159" s="23"/>
      <c r="B159" s="33"/>
      <c r="C159" s="273"/>
      <c r="D159" s="278"/>
      <c r="E159" s="272" t="s">
        <v>615</v>
      </c>
      <c r="F159" s="33">
        <v>147</v>
      </c>
      <c r="G159" s="266">
        <v>0</v>
      </c>
      <c r="H159" s="266"/>
      <c r="I159" s="266">
        <v>0</v>
      </c>
      <c r="J159" s="266">
        <v>0</v>
      </c>
      <c r="K159" s="266"/>
      <c r="L159" s="266"/>
      <c r="M159" s="266"/>
      <c r="N159" s="266"/>
      <c r="O159" s="266"/>
      <c r="P159" s="267">
        <v>0</v>
      </c>
      <c r="Q159" s="51"/>
      <c r="R159" s="17"/>
    </row>
    <row r="160" spans="1:18" ht="30.75" customHeight="1">
      <c r="A160" s="23" t="s">
        <v>616</v>
      </c>
      <c r="B160" s="33"/>
      <c r="C160" s="273"/>
      <c r="D160" s="278" t="s">
        <v>617</v>
      </c>
      <c r="E160" s="274"/>
      <c r="F160" s="33">
        <v>148</v>
      </c>
      <c r="G160" s="266">
        <v>87</v>
      </c>
      <c r="H160" s="266"/>
      <c r="I160" s="266">
        <v>85</v>
      </c>
      <c r="J160" s="266">
        <v>80</v>
      </c>
      <c r="K160" s="266"/>
      <c r="L160" s="266">
        <v>0</v>
      </c>
      <c r="M160" s="266"/>
      <c r="N160" s="266"/>
      <c r="O160" s="266">
        <f>J160/I160</f>
        <v>0.9411764705882353</v>
      </c>
      <c r="P160" s="267">
        <f>J160/I160</f>
        <v>0.9411764705882353</v>
      </c>
      <c r="Q160" s="11"/>
      <c r="R160" s="17"/>
    </row>
    <row r="161" spans="1:18" ht="30.75" customHeight="1">
      <c r="A161" s="23" t="s">
        <v>197</v>
      </c>
      <c r="B161" s="33"/>
      <c r="C161" s="273"/>
      <c r="D161" s="278" t="s">
        <v>618</v>
      </c>
      <c r="E161" s="274"/>
      <c r="F161" s="33">
        <v>149</v>
      </c>
      <c r="G161" s="266"/>
      <c r="H161" s="266"/>
      <c r="I161" s="266"/>
      <c r="J161" s="266"/>
      <c r="K161" s="266"/>
      <c r="L161" s="266">
        <v>0</v>
      </c>
      <c r="M161" s="266"/>
      <c r="N161" s="266"/>
      <c r="O161" s="266">
        <v>0</v>
      </c>
      <c r="P161" s="267"/>
      <c r="Q161" s="11"/>
      <c r="R161" s="17"/>
    </row>
    <row r="162" spans="1:18" ht="49.5" customHeight="1">
      <c r="A162" s="23"/>
      <c r="B162" s="33">
        <v>1</v>
      </c>
      <c r="C162" s="273"/>
      <c r="D162" s="305" t="s">
        <v>198</v>
      </c>
      <c r="E162" s="306"/>
      <c r="F162" s="33">
        <v>150</v>
      </c>
      <c r="G162" s="266">
        <v>2180</v>
      </c>
      <c r="H162" s="266"/>
      <c r="I162" s="266">
        <v>2104</v>
      </c>
      <c r="J162" s="266">
        <v>3021</v>
      </c>
      <c r="K162" s="266"/>
      <c r="L162" s="266">
        <v>135</v>
      </c>
      <c r="M162" s="266"/>
      <c r="N162" s="266"/>
      <c r="O162" s="266">
        <f aca="true" t="shared" si="4" ref="O162:O172">J162/I162</f>
        <v>1.4358365019011408</v>
      </c>
      <c r="P162" s="267">
        <f aca="true" t="shared" si="5" ref="P162:P168">J162/I162</f>
        <v>1.4358365019011408</v>
      </c>
      <c r="Q162" s="11"/>
      <c r="R162" s="17"/>
    </row>
    <row r="163" spans="1:18" ht="30.75" customHeight="1">
      <c r="A163" s="23"/>
      <c r="B163" s="33">
        <v>2</v>
      </c>
      <c r="C163" s="273"/>
      <c r="D163" s="278"/>
      <c r="E163" s="274" t="s">
        <v>199</v>
      </c>
      <c r="F163" s="33">
        <v>151</v>
      </c>
      <c r="G163" s="266">
        <v>1820</v>
      </c>
      <c r="H163" s="266"/>
      <c r="I163" s="266">
        <v>1785</v>
      </c>
      <c r="J163" s="266">
        <v>2488</v>
      </c>
      <c r="K163" s="266"/>
      <c r="L163" s="266"/>
      <c r="M163" s="266"/>
      <c r="N163" s="266"/>
      <c r="O163" s="266"/>
      <c r="P163" s="267">
        <f t="shared" si="5"/>
        <v>1.3938375350140055</v>
      </c>
      <c r="Q163" s="36"/>
      <c r="R163" s="17"/>
    </row>
    <row r="164" spans="1:18" ht="30.75" customHeight="1">
      <c r="A164" s="23"/>
      <c r="B164" s="33">
        <v>3</v>
      </c>
      <c r="C164" s="273"/>
      <c r="D164" s="278"/>
      <c r="E164" s="278" t="s">
        <v>200</v>
      </c>
      <c r="F164" s="274"/>
      <c r="G164" s="279">
        <v>172</v>
      </c>
      <c r="H164" s="272"/>
      <c r="I164" s="280" t="s">
        <v>741</v>
      </c>
      <c r="J164" s="279">
        <v>175</v>
      </c>
      <c r="K164" s="266"/>
      <c r="L164" s="266"/>
      <c r="M164" s="266"/>
      <c r="N164" s="266"/>
      <c r="O164" s="266"/>
      <c r="P164" s="267">
        <f t="shared" si="5"/>
        <v>1.0174418604651163</v>
      </c>
      <c r="Q164" s="11"/>
      <c r="R164" s="17"/>
    </row>
    <row r="165" spans="1:22" ht="30.75" customHeight="1">
      <c r="A165" s="23"/>
      <c r="B165" s="33">
        <v>4</v>
      </c>
      <c r="C165" s="273"/>
      <c r="D165" s="305" t="s">
        <v>201</v>
      </c>
      <c r="E165" s="306"/>
      <c r="F165" s="33">
        <v>153</v>
      </c>
      <c r="G165" s="279">
        <v>130</v>
      </c>
      <c r="H165" s="266"/>
      <c r="I165" s="279">
        <v>116</v>
      </c>
      <c r="J165" s="279">
        <v>150</v>
      </c>
      <c r="K165" s="266"/>
      <c r="L165" s="266">
        <v>116</v>
      </c>
      <c r="M165" s="266"/>
      <c r="N165" s="266"/>
      <c r="O165" s="266">
        <f t="shared" si="4"/>
        <v>1.293103448275862</v>
      </c>
      <c r="P165" s="267">
        <f t="shared" si="5"/>
        <v>1.293103448275862</v>
      </c>
      <c r="Q165" s="11"/>
      <c r="R165" s="22"/>
      <c r="S165" s="22"/>
      <c r="T165" s="22"/>
      <c r="U165" s="22"/>
      <c r="V165" s="22"/>
    </row>
    <row r="166" spans="1:22" ht="38.25" customHeight="1">
      <c r="A166" s="23"/>
      <c r="B166" s="33">
        <v>5</v>
      </c>
      <c r="C166" s="273" t="s">
        <v>637</v>
      </c>
      <c r="D166" s="305" t="s">
        <v>26</v>
      </c>
      <c r="E166" s="306"/>
      <c r="F166" s="33">
        <f t="shared" si="0"/>
        <v>154</v>
      </c>
      <c r="G166" s="266">
        <f>(G163/G165/12)*1000</f>
        <v>1166.6666666666667</v>
      </c>
      <c r="H166" s="266"/>
      <c r="I166" s="266">
        <v>1282.33</v>
      </c>
      <c r="J166" s="266">
        <v>1382</v>
      </c>
      <c r="K166" s="266"/>
      <c r="L166" s="266"/>
      <c r="M166" s="266"/>
      <c r="N166" s="266"/>
      <c r="O166" s="266">
        <f t="shared" si="4"/>
        <v>1.0777257024322913</v>
      </c>
      <c r="P166" s="267">
        <f t="shared" si="5"/>
        <v>1.0777257024322913</v>
      </c>
      <c r="Q166" s="11"/>
      <c r="R166" s="22"/>
      <c r="S166" s="22"/>
      <c r="T166" s="22"/>
      <c r="U166" s="22"/>
      <c r="V166" s="22"/>
    </row>
    <row r="167" spans="1:18" ht="64.5" customHeight="1">
      <c r="A167" s="23"/>
      <c r="B167" s="33"/>
      <c r="C167" s="273" t="s">
        <v>638</v>
      </c>
      <c r="D167" s="305" t="s">
        <v>27</v>
      </c>
      <c r="E167" s="306"/>
      <c r="F167" s="33">
        <f t="shared" si="0"/>
        <v>155</v>
      </c>
      <c r="G167" s="266">
        <v>1397.44</v>
      </c>
      <c r="H167" s="266"/>
      <c r="I167" s="266">
        <v>1511.5</v>
      </c>
      <c r="J167" s="266">
        <v>1678.33</v>
      </c>
      <c r="K167" s="266"/>
      <c r="L167" s="266">
        <v>1293</v>
      </c>
      <c r="M167" s="266"/>
      <c r="N167" s="266"/>
      <c r="O167" s="266">
        <f t="shared" si="4"/>
        <v>1.1103738008600728</v>
      </c>
      <c r="P167" s="267">
        <f t="shared" si="5"/>
        <v>1.1103738008600728</v>
      </c>
      <c r="Q167" s="11"/>
      <c r="R167" s="17"/>
    </row>
    <row r="168" spans="1:18" ht="51" customHeight="1">
      <c r="A168" s="23"/>
      <c r="B168" s="33">
        <v>4</v>
      </c>
      <c r="C168" s="273" t="s">
        <v>639</v>
      </c>
      <c r="D168" s="305" t="s">
        <v>28</v>
      </c>
      <c r="E168" s="306"/>
      <c r="F168" s="33">
        <f t="shared" si="0"/>
        <v>156</v>
      </c>
      <c r="G168" s="266">
        <v>146.13</v>
      </c>
      <c r="H168" s="266"/>
      <c r="I168" s="266">
        <v>154.68</v>
      </c>
      <c r="J168" s="281">
        <v>174.65</v>
      </c>
      <c r="K168" s="266"/>
      <c r="L168" s="266">
        <v>1293</v>
      </c>
      <c r="M168" s="266"/>
      <c r="N168" s="266"/>
      <c r="O168" s="266">
        <f t="shared" si="4"/>
        <v>1.1291052495474527</v>
      </c>
      <c r="P168" s="267">
        <f t="shared" si="5"/>
        <v>1.1291052495474527</v>
      </c>
      <c r="Q168" s="11"/>
      <c r="R168" s="17"/>
    </row>
    <row r="169" spans="1:20" ht="51" customHeight="1">
      <c r="A169" s="23"/>
      <c r="B169" s="33"/>
      <c r="C169" s="273" t="s">
        <v>637</v>
      </c>
      <c r="D169" s="305" t="s">
        <v>29</v>
      </c>
      <c r="E169" s="306"/>
      <c r="F169" s="33">
        <f aca="true" t="shared" si="6" ref="F169:F178">F168+1</f>
        <v>157</v>
      </c>
      <c r="G169" s="266"/>
      <c r="H169" s="266"/>
      <c r="I169" s="266"/>
      <c r="J169" s="266"/>
      <c r="K169" s="266"/>
      <c r="L169" s="266">
        <v>194</v>
      </c>
      <c r="M169" s="266"/>
      <c r="N169" s="266"/>
      <c r="O169" s="266" t="e">
        <f t="shared" si="4"/>
        <v>#DIV/0!</v>
      </c>
      <c r="P169" s="267"/>
      <c r="Q169" s="11"/>
      <c r="R169" s="17"/>
      <c r="S169" s="36"/>
      <c r="T169" s="36"/>
    </row>
    <row r="170" spans="1:18" ht="51" customHeight="1">
      <c r="A170" s="23"/>
      <c r="B170" s="33"/>
      <c r="C170" s="273" t="s">
        <v>638</v>
      </c>
      <c r="D170" s="305" t="s">
        <v>30</v>
      </c>
      <c r="E170" s="306"/>
      <c r="F170" s="33">
        <v>158</v>
      </c>
      <c r="G170" s="266"/>
      <c r="H170" s="266"/>
      <c r="I170" s="266"/>
      <c r="J170" s="266"/>
      <c r="K170" s="266"/>
      <c r="L170" s="266">
        <v>0</v>
      </c>
      <c r="M170" s="266"/>
      <c r="N170" s="266"/>
      <c r="O170" s="266" t="e">
        <f t="shared" si="4"/>
        <v>#DIV/0!</v>
      </c>
      <c r="P170" s="267"/>
      <c r="Q170" s="11"/>
      <c r="R170" s="17"/>
    </row>
    <row r="171" spans="1:18" ht="30.75" customHeight="1">
      <c r="A171" s="23"/>
      <c r="B171" s="33"/>
      <c r="C171" s="273" t="s">
        <v>639</v>
      </c>
      <c r="D171" s="305" t="s">
        <v>202</v>
      </c>
      <c r="E171" s="306"/>
      <c r="F171" s="33">
        <f t="shared" si="6"/>
        <v>159</v>
      </c>
      <c r="G171" s="266"/>
      <c r="H171" s="266"/>
      <c r="I171" s="266"/>
      <c r="J171" s="266"/>
      <c r="K171" s="266"/>
      <c r="L171" s="266">
        <v>194</v>
      </c>
      <c r="M171" s="266"/>
      <c r="N171" s="266"/>
      <c r="O171" s="266" t="e">
        <f t="shared" si="4"/>
        <v>#DIV/0!</v>
      </c>
      <c r="P171" s="267"/>
      <c r="Q171" s="11"/>
      <c r="R171" s="17"/>
    </row>
    <row r="172" spans="1:18" ht="30.75" customHeight="1">
      <c r="A172" s="23"/>
      <c r="B172" s="33"/>
      <c r="C172" s="273" t="s">
        <v>640</v>
      </c>
      <c r="D172" s="305" t="s">
        <v>203</v>
      </c>
      <c r="E172" s="306"/>
      <c r="F172" s="33">
        <v>160</v>
      </c>
      <c r="G172" s="266"/>
      <c r="H172" s="266"/>
      <c r="I172" s="266"/>
      <c r="J172" s="266"/>
      <c r="K172" s="266"/>
      <c r="L172" s="266">
        <v>194</v>
      </c>
      <c r="M172" s="266"/>
      <c r="N172" s="266"/>
      <c r="O172" s="266" t="e">
        <f t="shared" si="4"/>
        <v>#DIV/0!</v>
      </c>
      <c r="P172" s="267"/>
      <c r="Q172" s="11"/>
      <c r="R172" s="17"/>
    </row>
    <row r="173" spans="1:18" ht="45.75" customHeight="1">
      <c r="A173" s="23"/>
      <c r="B173" s="33"/>
      <c r="C173" s="273" t="s">
        <v>732</v>
      </c>
      <c r="D173" s="305" t="s">
        <v>204</v>
      </c>
      <c r="E173" s="306"/>
      <c r="F173" s="33">
        <f t="shared" si="6"/>
        <v>161</v>
      </c>
      <c r="G173" s="266"/>
      <c r="H173" s="266"/>
      <c r="I173" s="266"/>
      <c r="J173" s="266"/>
      <c r="K173" s="266"/>
      <c r="L173" s="266"/>
      <c r="M173" s="266"/>
      <c r="N173" s="266"/>
      <c r="O173" s="266">
        <v>0</v>
      </c>
      <c r="P173" s="267"/>
      <c r="Q173" s="11"/>
      <c r="R173" s="17"/>
    </row>
    <row r="174" spans="1:18" ht="57.75" customHeight="1">
      <c r="A174" s="23"/>
      <c r="B174" s="33"/>
      <c r="C174" s="273" t="s">
        <v>642</v>
      </c>
      <c r="D174" s="305" t="s">
        <v>205</v>
      </c>
      <c r="E174" s="306"/>
      <c r="F174" s="33">
        <f t="shared" si="6"/>
        <v>162</v>
      </c>
      <c r="G174" s="266"/>
      <c r="H174" s="266"/>
      <c r="I174" s="266"/>
      <c r="J174" s="266"/>
      <c r="K174" s="266"/>
      <c r="L174" s="266"/>
      <c r="M174" s="266"/>
      <c r="N174" s="266"/>
      <c r="O174" s="266">
        <v>0</v>
      </c>
      <c r="P174" s="267"/>
      <c r="Q174" s="11"/>
      <c r="R174" s="17"/>
    </row>
    <row r="175" spans="1:18" ht="30.75" customHeight="1">
      <c r="A175" s="23"/>
      <c r="B175" s="33">
        <v>7</v>
      </c>
      <c r="C175" s="273"/>
      <c r="D175" s="272"/>
      <c r="E175" s="272" t="s">
        <v>673</v>
      </c>
      <c r="F175" s="33">
        <f t="shared" si="6"/>
        <v>163</v>
      </c>
      <c r="G175" s="266"/>
      <c r="H175" s="266"/>
      <c r="I175" s="266"/>
      <c r="J175" s="266"/>
      <c r="K175" s="266"/>
      <c r="L175" s="266"/>
      <c r="M175" s="266"/>
      <c r="N175" s="266"/>
      <c r="O175" s="266">
        <v>0</v>
      </c>
      <c r="P175" s="267"/>
      <c r="Q175" s="11"/>
      <c r="R175" s="17"/>
    </row>
    <row r="176" spans="1:18" ht="30.75" customHeight="1">
      <c r="A176" s="23"/>
      <c r="B176" s="33">
        <v>8</v>
      </c>
      <c r="C176" s="273"/>
      <c r="D176" s="278"/>
      <c r="E176" s="274" t="s">
        <v>206</v>
      </c>
      <c r="F176" s="33">
        <f t="shared" si="6"/>
        <v>164</v>
      </c>
      <c r="G176" s="266"/>
      <c r="H176" s="266"/>
      <c r="I176" s="266"/>
      <c r="J176" s="266"/>
      <c r="K176" s="266"/>
      <c r="L176" s="266"/>
      <c r="M176" s="266"/>
      <c r="N176" s="266"/>
      <c r="O176" s="266">
        <v>0</v>
      </c>
      <c r="P176" s="267"/>
      <c r="Q176" s="11"/>
      <c r="R176" s="17"/>
    </row>
    <row r="177" spans="1:18" ht="30.75" customHeight="1">
      <c r="A177" s="23"/>
      <c r="B177" s="33"/>
      <c r="C177" s="273"/>
      <c r="D177" s="278"/>
      <c r="E177" s="274" t="s">
        <v>207</v>
      </c>
      <c r="F177" s="33">
        <f t="shared" si="6"/>
        <v>165</v>
      </c>
      <c r="G177" s="266"/>
      <c r="H177" s="266"/>
      <c r="I177" s="266"/>
      <c r="J177" s="266"/>
      <c r="K177" s="266"/>
      <c r="L177" s="266"/>
      <c r="M177" s="266"/>
      <c r="N177" s="266"/>
      <c r="O177" s="266">
        <v>0</v>
      </c>
      <c r="P177" s="267"/>
      <c r="Q177" s="11"/>
      <c r="R177" s="17"/>
    </row>
    <row r="178" spans="1:18" ht="30.75" customHeight="1">
      <c r="A178" s="23"/>
      <c r="B178" s="33"/>
      <c r="C178" s="273"/>
      <c r="D178" s="278"/>
      <c r="E178" s="274" t="s">
        <v>208</v>
      </c>
      <c r="F178" s="33">
        <f t="shared" si="6"/>
        <v>166</v>
      </c>
      <c r="G178" s="266"/>
      <c r="H178" s="266"/>
      <c r="I178" s="266"/>
      <c r="J178" s="266"/>
      <c r="K178" s="266"/>
      <c r="L178" s="266"/>
      <c r="M178" s="266"/>
      <c r="N178" s="266"/>
      <c r="O178" s="266">
        <v>0</v>
      </c>
      <c r="P178" s="267"/>
      <c r="Q178" s="11"/>
      <c r="R178" s="17"/>
    </row>
    <row r="179" spans="1:18" ht="12.75">
      <c r="A179" s="52"/>
      <c r="B179" s="52"/>
      <c r="C179" s="52"/>
      <c r="D179" s="52"/>
      <c r="E179" s="52" t="s">
        <v>209</v>
      </c>
      <c r="F179" s="52">
        <v>167</v>
      </c>
      <c r="G179" s="52"/>
      <c r="H179" s="52"/>
      <c r="I179" s="52"/>
      <c r="J179" s="52"/>
      <c r="K179" s="52"/>
      <c r="L179" s="52"/>
      <c r="M179" s="52"/>
      <c r="N179" s="52"/>
      <c r="O179" s="52"/>
      <c r="P179" s="267"/>
      <c r="Q179" s="11"/>
      <c r="R179" s="17"/>
    </row>
    <row r="180" spans="1:18" ht="12.75">
      <c r="A180" s="52"/>
      <c r="B180" s="52" t="s">
        <v>210</v>
      </c>
      <c r="C180" s="52"/>
      <c r="D180" s="52"/>
      <c r="E180" s="52" t="s">
        <v>211</v>
      </c>
      <c r="F180" s="52">
        <v>168</v>
      </c>
      <c r="G180" s="52"/>
      <c r="H180" s="52"/>
      <c r="I180" s="52"/>
      <c r="J180" s="52"/>
      <c r="K180" s="52"/>
      <c r="L180" s="52"/>
      <c r="M180" s="52"/>
      <c r="N180" s="52"/>
      <c r="O180" s="52"/>
      <c r="P180" s="267"/>
      <c r="Q180" s="11"/>
      <c r="R180" s="17"/>
    </row>
    <row r="181" spans="1:18" ht="12.75">
      <c r="A181" s="52"/>
      <c r="B181" s="52"/>
      <c r="C181" s="52"/>
      <c r="D181" s="52"/>
      <c r="E181" s="52" t="s">
        <v>212</v>
      </c>
      <c r="F181" s="52">
        <v>169</v>
      </c>
      <c r="G181" s="52"/>
      <c r="H181" s="52"/>
      <c r="I181" s="52"/>
      <c r="J181" s="52"/>
      <c r="K181" s="52"/>
      <c r="L181" s="52"/>
      <c r="M181" s="52"/>
      <c r="N181" s="52"/>
      <c r="O181" s="52"/>
      <c r="P181" s="267"/>
      <c r="Q181" s="11"/>
      <c r="R181" s="17"/>
    </row>
    <row r="182" spans="1:18" ht="15.75">
      <c r="A182" s="240"/>
      <c r="B182" s="240"/>
      <c r="C182" s="240"/>
      <c r="D182" s="240"/>
      <c r="E182" s="240"/>
      <c r="F182" s="240"/>
      <c r="G182" s="240"/>
      <c r="H182" s="240"/>
      <c r="I182" s="240"/>
      <c r="J182" s="256"/>
      <c r="K182" s="239"/>
      <c r="L182" s="239"/>
      <c r="M182" s="239"/>
      <c r="N182" s="239"/>
      <c r="O182" s="239"/>
      <c r="P182" s="239"/>
      <c r="Q182" s="11"/>
      <c r="R182" s="17"/>
    </row>
    <row r="183" spans="1:18" ht="15.75">
      <c r="A183" s="240"/>
      <c r="B183" s="240"/>
      <c r="C183" s="240"/>
      <c r="D183" s="240"/>
      <c r="E183" s="240"/>
      <c r="F183" s="240"/>
      <c r="G183" s="240"/>
      <c r="H183" s="240"/>
      <c r="I183" s="240"/>
      <c r="J183" s="256"/>
      <c r="K183" s="239"/>
      <c r="L183" s="239"/>
      <c r="M183" s="239"/>
      <c r="N183" s="239"/>
      <c r="O183" s="239"/>
      <c r="P183" s="239"/>
      <c r="Q183" s="11"/>
      <c r="R183" s="17"/>
    </row>
    <row r="184" spans="1:18" ht="15">
      <c r="A184" s="241"/>
      <c r="B184" s="242"/>
      <c r="C184" s="242"/>
      <c r="D184" s="242"/>
      <c r="E184" s="242"/>
      <c r="F184" s="242"/>
      <c r="G184" s="242"/>
      <c r="H184" s="242"/>
      <c r="I184" s="242"/>
      <c r="J184" s="147"/>
      <c r="K184" s="11"/>
      <c r="L184" s="11"/>
      <c r="M184" s="11"/>
      <c r="N184" s="11"/>
      <c r="O184" s="11"/>
      <c r="P184" s="11"/>
      <c r="Q184" s="11"/>
      <c r="R184" s="17"/>
    </row>
    <row r="185" spans="1:18" ht="15">
      <c r="A185" s="17"/>
      <c r="B185" s="11"/>
      <c r="C185" s="11"/>
      <c r="D185" s="11"/>
      <c r="E185" s="11"/>
      <c r="F185" s="11"/>
      <c r="G185" s="11"/>
      <c r="H185" s="11"/>
      <c r="I185" s="11"/>
      <c r="J185" s="147"/>
      <c r="K185" s="11"/>
      <c r="L185" s="11"/>
      <c r="M185" s="11"/>
      <c r="N185" s="11"/>
      <c r="O185" s="11"/>
      <c r="P185" s="11"/>
      <c r="Q185" s="11"/>
      <c r="R185" s="17"/>
    </row>
    <row r="186" spans="1:18" ht="15">
      <c r="A186" s="17"/>
      <c r="B186" s="11"/>
      <c r="C186" s="11"/>
      <c r="D186" s="11"/>
      <c r="E186" s="11"/>
      <c r="F186" s="11"/>
      <c r="G186" s="11"/>
      <c r="H186" s="11"/>
      <c r="I186" s="11"/>
      <c r="J186" s="147"/>
      <c r="K186" s="11"/>
      <c r="L186" s="11"/>
      <c r="M186" s="11"/>
      <c r="N186" s="11"/>
      <c r="O186" s="11"/>
      <c r="P186" s="11"/>
      <c r="Q186" s="11"/>
      <c r="R186" s="17"/>
    </row>
    <row r="187" spans="1:18" ht="15">
      <c r="A187" s="17"/>
      <c r="B187" s="11"/>
      <c r="C187" s="11"/>
      <c r="D187" s="11"/>
      <c r="E187" s="11"/>
      <c r="F187" s="11"/>
      <c r="G187" s="11"/>
      <c r="H187" s="11"/>
      <c r="I187" s="11"/>
      <c r="J187" s="147"/>
      <c r="K187" s="11"/>
      <c r="L187" s="11"/>
      <c r="M187" s="11"/>
      <c r="N187" s="11"/>
      <c r="O187" s="11"/>
      <c r="P187" s="11"/>
      <c r="Q187" s="11"/>
      <c r="R187" s="17"/>
    </row>
    <row r="188" spans="1:18" ht="15">
      <c r="A188" s="17"/>
      <c r="B188" s="11"/>
      <c r="C188" s="11"/>
      <c r="D188" s="11"/>
      <c r="E188" s="11"/>
      <c r="F188" s="11"/>
      <c r="G188" s="11"/>
      <c r="H188" s="11"/>
      <c r="I188" s="11"/>
      <c r="J188" s="147"/>
      <c r="K188" s="11"/>
      <c r="L188" s="11"/>
      <c r="M188" s="11"/>
      <c r="N188" s="11"/>
      <c r="O188" s="11"/>
      <c r="P188" s="11"/>
      <c r="Q188" s="11"/>
      <c r="R188" s="17"/>
    </row>
    <row r="189" spans="1:18" ht="15">
      <c r="A189" s="17"/>
      <c r="B189" s="11"/>
      <c r="C189" s="11"/>
      <c r="D189" s="11"/>
      <c r="E189" s="11"/>
      <c r="F189" s="11"/>
      <c r="G189" s="11"/>
      <c r="H189" s="11"/>
      <c r="I189" s="11"/>
      <c r="J189" s="147"/>
      <c r="K189" s="11"/>
      <c r="L189" s="11"/>
      <c r="M189" s="11"/>
      <c r="N189" s="11"/>
      <c r="O189" s="11"/>
      <c r="P189" s="11"/>
      <c r="Q189" s="11"/>
      <c r="R189" s="17"/>
    </row>
    <row r="190" spans="1:18" ht="15">
      <c r="A190" s="17"/>
      <c r="B190" s="11"/>
      <c r="C190" s="11"/>
      <c r="D190" s="11"/>
      <c r="E190" s="11"/>
      <c r="F190" s="11"/>
      <c r="G190" s="11"/>
      <c r="H190" s="11"/>
      <c r="I190" s="11"/>
      <c r="J190" s="147"/>
      <c r="K190" s="11"/>
      <c r="L190" s="11"/>
      <c r="M190" s="11"/>
      <c r="N190" s="11"/>
      <c r="O190" s="11"/>
      <c r="P190" s="11"/>
      <c r="Q190" s="11"/>
      <c r="R190" s="17"/>
    </row>
    <row r="191" spans="1:18" ht="15">
      <c r="A191" s="17"/>
      <c r="B191" s="11"/>
      <c r="C191" s="11"/>
      <c r="D191" s="11"/>
      <c r="E191" s="11"/>
      <c r="F191" s="11"/>
      <c r="G191" s="11"/>
      <c r="H191" s="11"/>
      <c r="I191" s="11"/>
      <c r="J191" s="147"/>
      <c r="K191" s="11"/>
      <c r="L191" s="11"/>
      <c r="M191" s="11"/>
      <c r="N191" s="11"/>
      <c r="O191" s="11"/>
      <c r="P191" s="11"/>
      <c r="Q191" s="11"/>
      <c r="R191" s="17"/>
    </row>
    <row r="192" spans="1:18" ht="1.5" customHeight="1" hidden="1">
      <c r="A192" s="17"/>
      <c r="B192" s="11"/>
      <c r="C192" s="11"/>
      <c r="D192" s="11"/>
      <c r="E192" s="11"/>
      <c r="F192" s="11"/>
      <c r="G192" s="5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7"/>
    </row>
    <row r="193" spans="1:18" ht="12.75">
      <c r="A193" s="17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7"/>
    </row>
    <row r="194" spans="1:18" ht="12.75">
      <c r="A194" s="17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7"/>
    </row>
    <row r="195" spans="1:18" ht="12.75">
      <c r="A195" s="17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7"/>
    </row>
    <row r="196" spans="1:18" ht="12.75">
      <c r="A196" s="17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7"/>
    </row>
    <row r="197" spans="1:18" ht="12.75">
      <c r="A197" s="17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7"/>
    </row>
    <row r="198" spans="1:18" ht="12.75">
      <c r="A198" s="17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7"/>
    </row>
    <row r="199" spans="1:18" ht="12.75">
      <c r="A199" s="17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7"/>
    </row>
    <row r="200" spans="1:18" ht="12.75">
      <c r="A200" s="17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7"/>
    </row>
    <row r="201" spans="2:17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7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2:17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2:17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2:17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2:17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2:17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2:17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2:17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2:17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2:17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2:17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2:17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2:17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2:17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2:17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2:17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2:17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2:17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2:17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2:17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2:17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2:17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2:17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2:17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2:17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2:17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2:17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2:17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2:17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2:17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2:17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2:17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2:17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2:17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2:17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2:17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2:17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2:17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2:17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2:17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2:17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2:17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2:17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2:17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2:17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2:17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2:17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2:17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2:17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2:17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2:17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2:17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2:17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2:17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2:17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2:17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2:17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2:17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2:17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2:17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2:17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2:17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2:17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2:17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2:17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2:17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2:17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2:17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2:17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2:17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2:17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2:17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2:17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2:17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2:17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2:17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2:17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2:17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2:17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6:14" ht="12.75"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6:14" ht="12.75"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6:14" ht="12.75"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6:14" ht="12.75"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6:14" ht="12.75"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6:14" ht="12.75"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6:14" ht="12.75"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6:14" ht="12.75"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6:14" ht="12.75"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6:14" ht="12.75"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6:14" ht="12.75"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6:14" ht="12.75"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6:14" ht="12.75"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6:14" ht="12.75"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6:14" ht="12.75"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6:14" ht="12.75"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6:14" ht="12.75"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6:14" ht="12.75"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6:14" ht="12.75"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6:14" ht="12.75"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6:14" ht="12.75"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6:14" ht="12.75"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6:14" ht="12.75"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6:14" ht="12.75"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6:14" ht="12.75"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6:14" ht="12.75"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6:14" ht="12.75"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6:14" ht="12.75"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6:14" ht="12.75"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6:14" ht="12.75"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6:14" ht="12.75"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6:14" ht="12.75"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6:14" ht="12.75"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6:14" ht="12.75"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6:14" ht="12.75"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6:14" ht="12.75"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6:14" ht="12.75"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6:14" ht="12.75"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6:14" ht="12.75"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6:14" ht="12.75"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6:14" ht="12.75"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6:14" ht="12.75"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6:14" ht="12.75"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6:14" ht="12.75"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6:14" ht="12.75"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6:14" ht="12.75"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6:14" ht="12.75">
      <c r="F335" s="11"/>
      <c r="G335" s="11"/>
      <c r="H335" s="11"/>
      <c r="I335" s="11"/>
      <c r="J335" s="11"/>
      <c r="K335" s="11"/>
      <c r="L335" s="11"/>
      <c r="M335" s="11"/>
      <c r="N335" s="11"/>
    </row>
  </sheetData>
  <sheetProtection/>
  <mergeCells count="88">
    <mergeCell ref="D165:E165"/>
    <mergeCell ref="D166:E166"/>
    <mergeCell ref="D173:E173"/>
    <mergeCell ref="D174:E174"/>
    <mergeCell ref="D169:E169"/>
    <mergeCell ref="D170:E170"/>
    <mergeCell ref="D171:E171"/>
    <mergeCell ref="D172:E172"/>
    <mergeCell ref="D149:E149"/>
    <mergeCell ref="D152:E152"/>
    <mergeCell ref="D155:E155"/>
    <mergeCell ref="D156:E156"/>
    <mergeCell ref="D157:E157"/>
    <mergeCell ref="D162:E162"/>
    <mergeCell ref="D128:E128"/>
    <mergeCell ref="D129:E129"/>
    <mergeCell ref="D167:E167"/>
    <mergeCell ref="D168:E168"/>
    <mergeCell ref="D132:E132"/>
    <mergeCell ref="D135:E135"/>
    <mergeCell ref="D136:E136"/>
    <mergeCell ref="D138:E138"/>
    <mergeCell ref="D139:E139"/>
    <mergeCell ref="D148:E148"/>
    <mergeCell ref="D116:E116"/>
    <mergeCell ref="D119:E119"/>
    <mergeCell ref="D123:E123"/>
    <mergeCell ref="D124:E124"/>
    <mergeCell ref="D125:E125"/>
    <mergeCell ref="D126:E126"/>
    <mergeCell ref="D99:E99"/>
    <mergeCell ref="D103:E103"/>
    <mergeCell ref="D130:E130"/>
    <mergeCell ref="D131:E131"/>
    <mergeCell ref="D110:E110"/>
    <mergeCell ref="D111:E111"/>
    <mergeCell ref="D112:E112"/>
    <mergeCell ref="D113:E113"/>
    <mergeCell ref="D114:E114"/>
    <mergeCell ref="D115:E115"/>
    <mergeCell ref="D89:E89"/>
    <mergeCell ref="D90:E90"/>
    <mergeCell ref="D91:E91"/>
    <mergeCell ref="D92:E92"/>
    <mergeCell ref="D97:E97"/>
    <mergeCell ref="D98:E98"/>
    <mergeCell ref="D59:E59"/>
    <mergeCell ref="D68:E68"/>
    <mergeCell ref="D104:E104"/>
    <mergeCell ref="D109:E109"/>
    <mergeCell ref="D75:E75"/>
    <mergeCell ref="D76:E76"/>
    <mergeCell ref="D77:E77"/>
    <mergeCell ref="D78:E78"/>
    <mergeCell ref="D79:E79"/>
    <mergeCell ref="D80:E80"/>
    <mergeCell ref="D51:E51"/>
    <mergeCell ref="D52:E52"/>
    <mergeCell ref="D53:E53"/>
    <mergeCell ref="D56:E56"/>
    <mergeCell ref="D57:E57"/>
    <mergeCell ref="D58:E58"/>
    <mergeCell ref="D37:E37"/>
    <mergeCell ref="D38:E38"/>
    <mergeCell ref="D73:E73"/>
    <mergeCell ref="D74:E74"/>
    <mergeCell ref="D42:E42"/>
    <mergeCell ref="D43:E43"/>
    <mergeCell ref="D44:E44"/>
    <mergeCell ref="D45:E45"/>
    <mergeCell ref="D48:E48"/>
    <mergeCell ref="D49:E49"/>
    <mergeCell ref="D13:E13"/>
    <mergeCell ref="D18:E18"/>
    <mergeCell ref="D33:E33"/>
    <mergeCell ref="D34:E34"/>
    <mergeCell ref="D35:E35"/>
    <mergeCell ref="D36:E36"/>
    <mergeCell ref="A6:P6"/>
    <mergeCell ref="A7:P7"/>
    <mergeCell ref="D19:E19"/>
    <mergeCell ref="D23:E23"/>
    <mergeCell ref="D39:E39"/>
    <mergeCell ref="B40:E40"/>
    <mergeCell ref="D24:E24"/>
    <mergeCell ref="D25:E25"/>
    <mergeCell ref="D11:E11"/>
    <mergeCell ref="D12:E12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4.7109375" style="0" customWidth="1"/>
    <col min="2" max="2" width="28.8515625" style="0" customWidth="1"/>
    <col min="3" max="3" width="12.8515625" style="0" customWidth="1"/>
    <col min="4" max="4" width="11.00390625" style="0" customWidth="1"/>
    <col min="5" max="5" width="9.421875" style="0" customWidth="1"/>
    <col min="6" max="6" width="11.421875" style="0" customWidth="1"/>
    <col min="7" max="7" width="12.28125" style="0" customWidth="1"/>
    <col min="8" max="8" width="9.00390625" style="0" customWidth="1"/>
    <col min="10" max="10" width="20.140625" style="0" customWidth="1"/>
    <col min="12" max="12" width="9.8515625" style="0" customWidth="1"/>
  </cols>
  <sheetData>
    <row r="1" spans="1:2" ht="12.75">
      <c r="A1" s="10" t="s">
        <v>305</v>
      </c>
      <c r="B1" s="10"/>
    </row>
    <row r="3" spans="1:9" ht="12.75">
      <c r="A3" s="310" t="s">
        <v>653</v>
      </c>
      <c r="B3" s="310"/>
      <c r="C3" s="310"/>
      <c r="D3" s="310"/>
      <c r="E3" s="310"/>
      <c r="F3" s="310"/>
      <c r="G3" s="310"/>
      <c r="H3" s="310"/>
      <c r="I3" s="310"/>
    </row>
    <row r="4" ht="12.75">
      <c r="G4" t="s">
        <v>749</v>
      </c>
    </row>
    <row r="6" spans="1:8" ht="27" customHeight="1">
      <c r="A6" s="311" t="s">
        <v>622</v>
      </c>
      <c r="B6" s="311" t="s">
        <v>630</v>
      </c>
      <c r="C6" s="311" t="s">
        <v>627</v>
      </c>
      <c r="D6" s="311"/>
      <c r="E6" s="3" t="s">
        <v>634</v>
      </c>
      <c r="F6" s="312" t="s">
        <v>538</v>
      </c>
      <c r="G6" s="312"/>
      <c r="H6" s="3" t="s">
        <v>634</v>
      </c>
    </row>
    <row r="7" spans="1:8" ht="12.75">
      <c r="A7" s="311"/>
      <c r="B7" s="311"/>
      <c r="C7" s="3" t="s">
        <v>635</v>
      </c>
      <c r="D7" s="3" t="s">
        <v>628</v>
      </c>
      <c r="E7" s="3" t="s">
        <v>629</v>
      </c>
      <c r="F7" s="23" t="s">
        <v>635</v>
      </c>
      <c r="G7" s="23" t="s">
        <v>628</v>
      </c>
      <c r="H7" s="3" t="s">
        <v>636</v>
      </c>
    </row>
    <row r="8" spans="1:8" ht="12.75">
      <c r="A8" s="2">
        <v>0</v>
      </c>
      <c r="B8" s="2">
        <v>1</v>
      </c>
      <c r="C8" s="2">
        <v>2</v>
      </c>
      <c r="D8" s="2">
        <v>3</v>
      </c>
      <c r="E8" s="2">
        <v>4</v>
      </c>
      <c r="F8" s="33">
        <v>5</v>
      </c>
      <c r="G8" s="33">
        <v>6</v>
      </c>
      <c r="H8" s="137">
        <v>7</v>
      </c>
    </row>
    <row r="9" spans="1:8" ht="33.75" customHeight="1">
      <c r="A9" s="2" t="s">
        <v>631</v>
      </c>
      <c r="B9" s="138" t="s">
        <v>654</v>
      </c>
      <c r="C9" s="143">
        <f>C10+C11</f>
        <v>24990</v>
      </c>
      <c r="D9" s="143">
        <f>D10+D11</f>
        <v>23038</v>
      </c>
      <c r="E9" s="2">
        <v>0.92</v>
      </c>
      <c r="F9" s="143">
        <f>F10+F11</f>
        <v>19000</v>
      </c>
      <c r="G9" s="143">
        <f>G10+G11+G12</f>
        <v>17946</v>
      </c>
      <c r="H9" s="2">
        <v>0.94</v>
      </c>
    </row>
    <row r="10" spans="1:8" ht="51">
      <c r="A10" s="2">
        <v>1</v>
      </c>
      <c r="B10" s="68" t="s">
        <v>655</v>
      </c>
      <c r="C10" s="143">
        <v>24988</v>
      </c>
      <c r="D10" s="143">
        <v>23036</v>
      </c>
      <c r="E10" s="2">
        <v>0.92</v>
      </c>
      <c r="F10" s="143">
        <v>18997</v>
      </c>
      <c r="G10" s="143">
        <v>17943</v>
      </c>
      <c r="H10" s="2">
        <v>0.94</v>
      </c>
    </row>
    <row r="11" spans="1:8" ht="44.25" customHeight="1">
      <c r="A11" s="2">
        <v>2</v>
      </c>
      <c r="B11" s="138" t="s">
        <v>656</v>
      </c>
      <c r="C11" s="137">
        <v>2</v>
      </c>
      <c r="D11" s="137">
        <v>2</v>
      </c>
      <c r="E11" s="137">
        <v>1</v>
      </c>
      <c r="F11" s="143">
        <v>3</v>
      </c>
      <c r="G11" s="143">
        <v>3</v>
      </c>
      <c r="H11" s="2">
        <v>1</v>
      </c>
    </row>
    <row r="12" spans="1:8" ht="39.75" customHeight="1">
      <c r="A12" s="2">
        <v>3</v>
      </c>
      <c r="B12" s="138" t="s">
        <v>626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2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309"/>
      <c r="B14" s="309"/>
      <c r="C14" s="309"/>
      <c r="D14" s="309"/>
      <c r="E14" s="309"/>
      <c r="F14" s="309"/>
      <c r="G14" s="309"/>
      <c r="H14" s="309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11" ht="15.75">
      <c r="A19" s="1"/>
      <c r="B19" s="54" t="s">
        <v>213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ht="15.75">
      <c r="A20" s="1"/>
      <c r="B20" s="54" t="s">
        <v>214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8" ht="12.75">
      <c r="A21" s="1"/>
      <c r="B21" s="1"/>
      <c r="C21" s="1"/>
      <c r="D21" s="1"/>
      <c r="E21" s="1"/>
      <c r="F21" s="1"/>
      <c r="G21" s="1"/>
      <c r="H21" s="1"/>
    </row>
  </sheetData>
  <sheetProtection/>
  <mergeCells count="6">
    <mergeCell ref="A14:H14"/>
    <mergeCell ref="A3:I3"/>
    <mergeCell ref="A6:A7"/>
    <mergeCell ref="B6:B7"/>
    <mergeCell ref="C6:D6"/>
    <mergeCell ref="F6:G6"/>
  </mergeCells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S64"/>
  <sheetViews>
    <sheetView zoomScalePageLayoutView="0" workbookViewId="0" topLeftCell="A10">
      <selection activeCell="N18" sqref="N18"/>
    </sheetView>
  </sheetViews>
  <sheetFormatPr defaultColWidth="11.57421875" defaultRowHeight="12.75"/>
  <cols>
    <col min="1" max="1" width="3.8515625" style="0" customWidth="1"/>
    <col min="2" max="3" width="7.7109375" style="0" customWidth="1"/>
    <col min="4" max="4" width="7.421875" style="0" customWidth="1"/>
    <col min="5" max="5" width="7.8515625" style="0" customWidth="1"/>
    <col min="6" max="6" width="4.140625" style="0" customWidth="1"/>
    <col min="7" max="7" width="6.140625" style="0" customWidth="1"/>
    <col min="8" max="8" width="8.00390625" style="0" customWidth="1"/>
    <col min="9" max="9" width="5.00390625" style="0" customWidth="1"/>
    <col min="10" max="10" width="7.421875" style="0" customWidth="1"/>
    <col min="11" max="11" width="3.7109375" style="0" customWidth="1"/>
    <col min="12" max="12" width="5.7109375" style="0" customWidth="1"/>
    <col min="13" max="13" width="8.00390625" style="0" customWidth="1"/>
    <col min="14" max="14" width="5.28125" style="0" customWidth="1"/>
    <col min="15" max="15" width="7.8515625" style="0" customWidth="1"/>
    <col min="16" max="16" width="4.57421875" style="0" customWidth="1"/>
    <col min="17" max="17" width="5.7109375" style="0" customWidth="1"/>
    <col min="18" max="18" width="8.00390625" style="0" customWidth="1"/>
    <col min="19" max="19" width="5.140625" style="0" customWidth="1"/>
  </cols>
  <sheetData>
    <row r="1" spans="1:18" ht="15">
      <c r="A1" s="5" t="s">
        <v>695</v>
      </c>
      <c r="B1" s="55"/>
      <c r="C1" s="55"/>
      <c r="D1" s="56"/>
      <c r="E1" s="56"/>
      <c r="F1" s="86"/>
      <c r="G1" s="86"/>
      <c r="H1" s="86"/>
      <c r="I1" s="86"/>
      <c r="J1" s="85"/>
      <c r="R1" s="85" t="s">
        <v>100</v>
      </c>
    </row>
    <row r="2" spans="1:10" ht="15">
      <c r="A2" s="5" t="s">
        <v>696</v>
      </c>
      <c r="B2" s="55"/>
      <c r="C2" s="55"/>
      <c r="D2" s="56"/>
      <c r="E2" s="56"/>
      <c r="F2" s="86"/>
      <c r="G2" s="86"/>
      <c r="H2" s="86"/>
      <c r="I2" s="86"/>
      <c r="J2" s="85"/>
    </row>
    <row r="3" spans="1:10" ht="14.25">
      <c r="A3" s="5" t="s">
        <v>697</v>
      </c>
      <c r="B3" s="55"/>
      <c r="C3" s="55"/>
      <c r="D3" s="56"/>
      <c r="E3" s="56"/>
      <c r="F3" s="86"/>
      <c r="G3" s="86"/>
      <c r="H3" s="86"/>
      <c r="I3" s="86"/>
      <c r="J3" s="86"/>
    </row>
    <row r="4" spans="1:10" ht="14.25">
      <c r="A4" s="1"/>
      <c r="B4" s="1"/>
      <c r="C4" s="1"/>
      <c r="D4" s="4"/>
      <c r="E4" s="4"/>
      <c r="F4" s="86"/>
      <c r="G4" s="86"/>
      <c r="H4" s="86"/>
      <c r="I4" s="86"/>
      <c r="J4" s="86"/>
    </row>
    <row r="5" spans="1:10" ht="15">
      <c r="A5" s="85"/>
      <c r="B5" s="86"/>
      <c r="C5" s="86"/>
      <c r="D5" s="86"/>
      <c r="E5" s="86"/>
      <c r="F5" s="86"/>
      <c r="G5" s="86"/>
      <c r="H5" s="86"/>
      <c r="I5" s="86"/>
      <c r="J5" s="86"/>
    </row>
    <row r="6" ht="15">
      <c r="A6" s="85"/>
    </row>
    <row r="7" ht="15">
      <c r="A7" s="85"/>
    </row>
    <row r="9" spans="5:9" ht="18">
      <c r="E9" s="88" t="s">
        <v>101</v>
      </c>
      <c r="F9" s="89"/>
      <c r="G9" s="89"/>
      <c r="H9" s="89"/>
      <c r="I9" s="89"/>
    </row>
    <row r="10" spans="5:9" ht="18">
      <c r="E10" s="88"/>
      <c r="F10" s="89"/>
      <c r="G10" s="89"/>
      <c r="H10" s="89"/>
      <c r="I10" s="89"/>
    </row>
    <row r="11" ht="15.75">
      <c r="E11" s="90"/>
    </row>
    <row r="12" spans="1:18" ht="18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R12" s="88" t="s">
        <v>102</v>
      </c>
    </row>
    <row r="13" spans="1:19" ht="12.75">
      <c r="A13" s="92" t="s">
        <v>351</v>
      </c>
      <c r="B13" s="93" t="s">
        <v>103</v>
      </c>
      <c r="C13" s="93" t="s">
        <v>104</v>
      </c>
      <c r="D13" s="93" t="s">
        <v>105</v>
      </c>
      <c r="E13" s="94" t="s">
        <v>106</v>
      </c>
      <c r="F13" s="95"/>
      <c r="G13" s="95"/>
      <c r="H13" s="95"/>
      <c r="I13" s="96"/>
      <c r="J13" s="94" t="s">
        <v>107</v>
      </c>
      <c r="K13" s="95"/>
      <c r="L13" s="95"/>
      <c r="M13" s="95"/>
      <c r="N13" s="96"/>
      <c r="O13" s="97" t="s">
        <v>108</v>
      </c>
      <c r="P13" s="98"/>
      <c r="Q13" s="98"/>
      <c r="R13" s="98"/>
      <c r="S13" s="99"/>
    </row>
    <row r="14" spans="1:19" ht="12.75">
      <c r="A14" s="100" t="s">
        <v>361</v>
      </c>
      <c r="B14" s="101" t="s">
        <v>109</v>
      </c>
      <c r="C14" s="101" t="s">
        <v>110</v>
      </c>
      <c r="D14" s="101" t="s">
        <v>111</v>
      </c>
      <c r="E14" s="102" t="s">
        <v>112</v>
      </c>
      <c r="F14" s="103"/>
      <c r="G14" s="103"/>
      <c r="H14" s="103"/>
      <c r="I14" s="104"/>
      <c r="J14" s="102" t="s">
        <v>113</v>
      </c>
      <c r="K14" s="103"/>
      <c r="L14" s="103"/>
      <c r="M14" s="103"/>
      <c r="N14" s="104"/>
      <c r="O14" s="105" t="s">
        <v>114</v>
      </c>
      <c r="P14" s="106"/>
      <c r="Q14" s="106"/>
      <c r="R14" s="106"/>
      <c r="S14" s="107"/>
    </row>
    <row r="15" spans="1:19" ht="12.75">
      <c r="A15" s="100"/>
      <c r="B15" s="101" t="s">
        <v>115</v>
      </c>
      <c r="C15" s="101" t="s">
        <v>116</v>
      </c>
      <c r="D15" s="101" t="s">
        <v>117</v>
      </c>
      <c r="E15" s="108" t="s">
        <v>118</v>
      </c>
      <c r="F15" s="109"/>
      <c r="G15" s="109"/>
      <c r="H15" s="109"/>
      <c r="I15" s="110"/>
      <c r="J15" s="108" t="s">
        <v>119</v>
      </c>
      <c r="K15" s="109"/>
      <c r="L15" s="109"/>
      <c r="M15" s="109"/>
      <c r="N15" s="110"/>
      <c r="O15" s="111" t="s">
        <v>120</v>
      </c>
      <c r="P15" s="112"/>
      <c r="Q15" s="112"/>
      <c r="R15" s="112"/>
      <c r="S15" s="113"/>
    </row>
    <row r="16" spans="1:19" ht="14.25" customHeight="1">
      <c r="A16" s="100"/>
      <c r="B16" s="101" t="s">
        <v>121</v>
      </c>
      <c r="C16" s="101" t="s">
        <v>122</v>
      </c>
      <c r="D16" s="101" t="s">
        <v>123</v>
      </c>
      <c r="E16" s="92" t="s">
        <v>124</v>
      </c>
      <c r="F16" s="92" t="s">
        <v>125</v>
      </c>
      <c r="G16" s="92" t="s">
        <v>126</v>
      </c>
      <c r="H16" s="92" t="s">
        <v>127</v>
      </c>
      <c r="I16" s="92" t="s">
        <v>128</v>
      </c>
      <c r="J16" s="92" t="s">
        <v>124</v>
      </c>
      <c r="K16" s="92" t="s">
        <v>125</v>
      </c>
      <c r="L16" s="92" t="s">
        <v>126</v>
      </c>
      <c r="M16" s="92" t="s">
        <v>127</v>
      </c>
      <c r="N16" s="92" t="s">
        <v>128</v>
      </c>
      <c r="O16" s="92" t="s">
        <v>124</v>
      </c>
      <c r="P16" s="92" t="s">
        <v>125</v>
      </c>
      <c r="Q16" s="92" t="s">
        <v>126</v>
      </c>
      <c r="R16" s="92" t="s">
        <v>127</v>
      </c>
      <c r="S16" s="92" t="s">
        <v>128</v>
      </c>
    </row>
    <row r="17" spans="1:19" ht="12.75">
      <c r="A17" s="100"/>
      <c r="B17" s="101"/>
      <c r="C17" s="101"/>
      <c r="D17" s="101" t="s">
        <v>129</v>
      </c>
      <c r="E17" s="100" t="s">
        <v>367</v>
      </c>
      <c r="F17" s="100"/>
      <c r="G17" s="100" t="s">
        <v>130</v>
      </c>
      <c r="H17" s="100" t="s">
        <v>131</v>
      </c>
      <c r="I17" s="100" t="s">
        <v>132</v>
      </c>
      <c r="J17" s="100" t="s">
        <v>367</v>
      </c>
      <c r="K17" s="100"/>
      <c r="L17" s="100" t="s">
        <v>133</v>
      </c>
      <c r="M17" s="100" t="s">
        <v>131</v>
      </c>
      <c r="N17" s="100" t="s">
        <v>132</v>
      </c>
      <c r="O17" s="100" t="s">
        <v>367</v>
      </c>
      <c r="P17" s="114"/>
      <c r="Q17" s="100" t="s">
        <v>133</v>
      </c>
      <c r="R17" s="100" t="s">
        <v>131</v>
      </c>
      <c r="S17" s="100" t="s">
        <v>132</v>
      </c>
    </row>
    <row r="18" spans="1:19" ht="12.75">
      <c r="A18" s="100"/>
      <c r="B18" s="101"/>
      <c r="C18" s="101"/>
      <c r="D18" s="101"/>
      <c r="E18" s="100"/>
      <c r="F18" s="100"/>
      <c r="G18" s="100"/>
      <c r="H18" s="100" t="s">
        <v>134</v>
      </c>
      <c r="I18" s="100" t="s">
        <v>135</v>
      </c>
      <c r="J18" s="100"/>
      <c r="K18" s="100"/>
      <c r="L18" s="100"/>
      <c r="M18" s="100" t="s">
        <v>134</v>
      </c>
      <c r="N18" s="100" t="s">
        <v>135</v>
      </c>
      <c r="O18" s="114"/>
      <c r="P18" s="114"/>
      <c r="Q18" s="114"/>
      <c r="R18" s="100" t="s">
        <v>134</v>
      </c>
      <c r="S18" s="100" t="s">
        <v>136</v>
      </c>
    </row>
    <row r="19" spans="1:19" ht="12.75">
      <c r="A19" s="115"/>
      <c r="B19" s="116"/>
      <c r="C19" s="116"/>
      <c r="D19" s="116"/>
      <c r="E19" s="115"/>
      <c r="F19" s="115"/>
      <c r="G19" s="115"/>
      <c r="H19" s="115" t="s">
        <v>137</v>
      </c>
      <c r="I19" s="115"/>
      <c r="J19" s="115"/>
      <c r="K19" s="115"/>
      <c r="L19" s="115"/>
      <c r="M19" s="115" t="s">
        <v>137</v>
      </c>
      <c r="N19" s="115"/>
      <c r="O19" s="117"/>
      <c r="P19" s="117"/>
      <c r="Q19" s="117"/>
      <c r="R19" s="115" t="s">
        <v>137</v>
      </c>
      <c r="S19" s="115"/>
    </row>
    <row r="20" spans="1:19" ht="12.75">
      <c r="A20" s="118">
        <v>0</v>
      </c>
      <c r="B20" s="118">
        <v>1</v>
      </c>
      <c r="C20" s="118">
        <v>2</v>
      </c>
      <c r="D20" s="118">
        <v>3</v>
      </c>
      <c r="E20" s="118">
        <v>4</v>
      </c>
      <c r="F20" s="118">
        <v>5</v>
      </c>
      <c r="G20" s="118">
        <v>6</v>
      </c>
      <c r="H20" s="118">
        <v>7</v>
      </c>
      <c r="I20" s="118">
        <v>8</v>
      </c>
      <c r="J20" s="118">
        <v>9</v>
      </c>
      <c r="K20" s="118">
        <v>10</v>
      </c>
      <c r="L20" s="118">
        <v>11</v>
      </c>
      <c r="M20" s="118">
        <v>12</v>
      </c>
      <c r="N20" s="118">
        <v>13</v>
      </c>
      <c r="O20" s="118">
        <v>14</v>
      </c>
      <c r="P20" s="118">
        <v>15</v>
      </c>
      <c r="Q20" s="118">
        <v>16</v>
      </c>
      <c r="R20" s="118">
        <v>17</v>
      </c>
      <c r="S20" s="118">
        <v>18</v>
      </c>
    </row>
    <row r="21" spans="1:19" ht="12.75">
      <c r="A21" s="119" t="s">
        <v>401</v>
      </c>
      <c r="B21" s="120" t="s">
        <v>138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21"/>
      <c r="Q21" s="121"/>
      <c r="R21" s="121"/>
      <c r="S21" s="122"/>
    </row>
    <row r="22" spans="1:19" ht="12.75">
      <c r="A22" s="123" t="s">
        <v>365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78"/>
      <c r="P22" s="78"/>
      <c r="Q22" s="78"/>
      <c r="R22" s="78"/>
      <c r="S22" s="78"/>
    </row>
    <row r="23" spans="1:19" ht="12.75">
      <c r="A23" s="123" t="s">
        <v>368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78"/>
      <c r="P23" s="78"/>
      <c r="Q23" s="78"/>
      <c r="R23" s="78"/>
      <c r="S23" s="78"/>
    </row>
    <row r="24" spans="1:19" ht="12.75">
      <c r="A24" s="123" t="s">
        <v>369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78"/>
      <c r="P24" s="78"/>
      <c r="Q24" s="78"/>
      <c r="R24" s="78"/>
      <c r="S24" s="78"/>
    </row>
    <row r="25" spans="1:19" ht="12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78"/>
      <c r="P25" s="78"/>
      <c r="Q25" s="78"/>
      <c r="R25" s="78"/>
      <c r="S25" s="78"/>
    </row>
    <row r="26" spans="1:19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78"/>
      <c r="P26" s="78"/>
      <c r="Q26" s="78"/>
      <c r="R26" s="78"/>
      <c r="S26" s="78"/>
    </row>
    <row r="27" spans="1:19" ht="12.75">
      <c r="A27" s="123" t="s">
        <v>372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78"/>
      <c r="P27" s="78"/>
      <c r="Q27" s="78"/>
      <c r="R27" s="78"/>
      <c r="S27" s="78"/>
    </row>
    <row r="28" spans="1:19" ht="12.75">
      <c r="A28" s="123" t="s">
        <v>406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78"/>
      <c r="P28" s="78"/>
      <c r="Q28" s="78"/>
      <c r="R28" s="78"/>
      <c r="S28" s="78"/>
    </row>
    <row r="29" spans="1:19" ht="12.75">
      <c r="A29" s="123" t="s">
        <v>407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78"/>
      <c r="P29" s="78"/>
      <c r="Q29" s="78"/>
      <c r="R29" s="78"/>
      <c r="S29" s="78"/>
    </row>
    <row r="30" spans="1:19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78"/>
      <c r="P30" s="78"/>
      <c r="Q30" s="78"/>
      <c r="R30" s="78"/>
      <c r="S30" s="78"/>
    </row>
    <row r="31" spans="1:19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78"/>
      <c r="P31" s="78"/>
      <c r="Q31" s="78"/>
      <c r="R31" s="78"/>
      <c r="S31" s="78"/>
    </row>
    <row r="32" spans="1:19" ht="12.75">
      <c r="A32" s="93" t="s">
        <v>139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</row>
    <row r="33" spans="1:19" ht="12.75">
      <c r="A33" s="101" t="s">
        <v>140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26"/>
      <c r="Q33" s="126"/>
      <c r="R33" s="126"/>
      <c r="S33" s="126"/>
    </row>
    <row r="34" spans="1:19" ht="12.75">
      <c r="A34" s="116" t="s">
        <v>43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8"/>
      <c r="Q34" s="128"/>
      <c r="R34" s="128"/>
      <c r="S34" s="128"/>
    </row>
    <row r="35" spans="1:19" ht="12.75">
      <c r="A35" s="119" t="s">
        <v>453</v>
      </c>
      <c r="B35" s="120" t="s">
        <v>141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  <c r="P35" s="121"/>
      <c r="Q35" s="121"/>
      <c r="R35" s="121"/>
      <c r="S35" s="122"/>
    </row>
    <row r="36" spans="1:19" ht="12.75">
      <c r="A36" s="123" t="s">
        <v>365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78"/>
      <c r="P36" s="78"/>
      <c r="Q36" s="78"/>
      <c r="R36" s="78"/>
      <c r="S36" s="78"/>
    </row>
    <row r="37" spans="1:19" ht="12.75">
      <c r="A37" s="129" t="s">
        <v>368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1:19" ht="12.75">
      <c r="A38" s="78" t="s">
        <v>369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1:19" ht="12.7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ht="12.7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1:19" ht="12.75">
      <c r="A41" s="78" t="s">
        <v>372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1:19" ht="12.75">
      <c r="A42" s="78" t="s">
        <v>406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1:19" ht="12.75">
      <c r="A43" s="78" t="s">
        <v>407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1:19" ht="12.7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1:19" ht="12.7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1:19" ht="12.75">
      <c r="A46" s="93" t="s">
        <v>139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82">
        <v>0</v>
      </c>
      <c r="P46" s="82">
        <v>0</v>
      </c>
      <c r="Q46" s="82">
        <v>0</v>
      </c>
      <c r="R46" s="82">
        <v>0</v>
      </c>
      <c r="S46" s="82">
        <v>0</v>
      </c>
    </row>
    <row r="47" spans="1:19" ht="12.75">
      <c r="A47" s="101" t="s">
        <v>140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6"/>
      <c r="P47" s="126"/>
      <c r="Q47" s="126"/>
      <c r="R47" s="126"/>
      <c r="S47" s="126"/>
    </row>
    <row r="48" spans="1:19" ht="12.75">
      <c r="A48" s="101" t="s">
        <v>231</v>
      </c>
      <c r="B48" s="125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8"/>
      <c r="Q48" s="128"/>
      <c r="R48" s="128"/>
      <c r="S48" s="128"/>
    </row>
    <row r="49" spans="1:19" ht="12.75">
      <c r="A49" s="130" t="s">
        <v>139</v>
      </c>
      <c r="B49" s="131">
        <v>0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</row>
    <row r="50" spans="1:19" ht="12.75">
      <c r="A50" s="132" t="s">
        <v>140</v>
      </c>
      <c r="B50" s="133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</row>
    <row r="51" spans="1:19" ht="12.75">
      <c r="A51" s="132" t="s">
        <v>142</v>
      </c>
      <c r="B51" s="133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</row>
    <row r="52" spans="1:19" ht="12.75">
      <c r="A52" s="132" t="s">
        <v>143</v>
      </c>
      <c r="B52" s="133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</row>
    <row r="53" spans="1:19" ht="12.75">
      <c r="A53" s="132" t="s">
        <v>144</v>
      </c>
      <c r="B53" s="133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</row>
    <row r="54" spans="1:19" ht="12.75">
      <c r="A54" s="132" t="s">
        <v>145</v>
      </c>
      <c r="B54" s="133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</row>
    <row r="55" spans="1:19" ht="12.75">
      <c r="A55" s="134" t="s">
        <v>231</v>
      </c>
      <c r="B55" s="135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7" spans="1:19" ht="12.75">
      <c r="A57" s="235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</row>
    <row r="58" spans="1:19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1:19" ht="12.75">
      <c r="A59" s="313" t="s">
        <v>146</v>
      </c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</row>
    <row r="60" spans="1:19" ht="12.75">
      <c r="A60" s="313" t="s">
        <v>147</v>
      </c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</row>
    <row r="61" spans="1:19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19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1:19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</sheetData>
  <sheetProtection/>
  <mergeCells count="2">
    <mergeCell ref="A59:S59"/>
    <mergeCell ref="A60:S60"/>
  </mergeCells>
  <printOptions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P97"/>
  <sheetViews>
    <sheetView zoomScalePageLayoutView="0" workbookViewId="0" topLeftCell="A60">
      <selection activeCell="A1" sqref="A1:N77"/>
    </sheetView>
  </sheetViews>
  <sheetFormatPr defaultColWidth="8.8515625" defaultRowHeight="12.75"/>
  <cols>
    <col min="1" max="1" width="4.28125" style="1" customWidth="1"/>
    <col min="2" max="2" width="5.421875" style="1" customWidth="1"/>
    <col min="3" max="3" width="2.8515625" style="1" customWidth="1"/>
    <col min="4" max="4" width="5.28125" style="4" customWidth="1"/>
    <col min="5" max="5" width="38.00390625" style="4" customWidth="1"/>
    <col min="6" max="6" width="3.8515625" style="1" customWidth="1"/>
    <col min="7" max="7" width="12.421875" style="1" customWidth="1"/>
    <col min="8" max="8" width="10.28125" style="1" customWidth="1"/>
    <col min="9" max="9" width="7.28125" style="1" customWidth="1"/>
    <col min="10" max="10" width="10.57421875" style="1" customWidth="1"/>
    <col min="11" max="11" width="10.140625" style="1" customWidth="1"/>
    <col min="12" max="13" width="6.7109375" style="1" customWidth="1"/>
    <col min="14" max="14" width="6.28125" style="1" customWidth="1"/>
    <col min="15" max="15" width="7.421875" style="1" customWidth="1"/>
    <col min="16" max="16384" width="8.8515625" style="1" customWidth="1"/>
  </cols>
  <sheetData>
    <row r="1" spans="1:5" ht="12.75">
      <c r="A1" s="5" t="s">
        <v>695</v>
      </c>
      <c r="B1" s="55"/>
      <c r="C1" s="55"/>
      <c r="D1" s="56"/>
      <c r="E1" s="56"/>
    </row>
    <row r="2" spans="1:11" ht="12.75">
      <c r="A2" s="5" t="s">
        <v>696</v>
      </c>
      <c r="B2" s="55"/>
      <c r="C2" s="55"/>
      <c r="D2" s="56"/>
      <c r="E2" s="56"/>
      <c r="J2" s="57"/>
      <c r="K2" s="57" t="s">
        <v>743</v>
      </c>
    </row>
    <row r="3" spans="1:5" ht="12.75">
      <c r="A3" s="5" t="s">
        <v>697</v>
      </c>
      <c r="B3" s="55"/>
      <c r="C3" s="55"/>
      <c r="D3" s="56"/>
      <c r="E3" s="56"/>
    </row>
    <row r="5" spans="1:14" ht="39" customHeight="1">
      <c r="A5" s="315"/>
      <c r="B5" s="315"/>
      <c r="C5" s="57"/>
      <c r="D5" s="58"/>
      <c r="E5" s="316" t="s">
        <v>215</v>
      </c>
      <c r="F5" s="316"/>
      <c r="G5" s="316"/>
      <c r="H5" s="316"/>
      <c r="I5" s="316"/>
      <c r="J5" s="316"/>
      <c r="K5" s="59"/>
      <c r="L5" s="59"/>
      <c r="M5" s="316"/>
      <c r="N5" s="316"/>
    </row>
    <row r="6" spans="4:14" ht="12.75">
      <c r="D6" s="60"/>
      <c r="E6" s="316"/>
      <c r="F6" s="316"/>
      <c r="G6" s="316"/>
      <c r="H6" s="316"/>
      <c r="I6" s="316"/>
      <c r="J6" s="316"/>
      <c r="K6" s="59"/>
      <c r="L6" s="59"/>
      <c r="M6" s="61"/>
      <c r="N6" s="61"/>
    </row>
    <row r="7" spans="1:15" ht="15">
      <c r="A7" s="315"/>
      <c r="B7" s="315"/>
      <c r="C7" s="62"/>
      <c r="D7" s="63"/>
      <c r="E7" s="64" t="s">
        <v>216</v>
      </c>
      <c r="F7" s="65"/>
      <c r="G7" s="65"/>
      <c r="H7" s="65"/>
      <c r="I7" s="65"/>
      <c r="J7" s="65"/>
      <c r="K7" s="174"/>
      <c r="L7" s="173"/>
      <c r="M7" s="65"/>
      <c r="N7" s="65"/>
      <c r="O7" s="66"/>
    </row>
    <row r="8" spans="1:13" ht="57.75" customHeight="1">
      <c r="A8" s="321"/>
      <c r="B8" s="322"/>
      <c r="C8" s="322"/>
      <c r="D8" s="73"/>
      <c r="E8" s="314" t="s">
        <v>630</v>
      </c>
      <c r="F8" s="314" t="s">
        <v>217</v>
      </c>
      <c r="G8" s="314" t="s">
        <v>527</v>
      </c>
      <c r="H8" s="314" t="s">
        <v>218</v>
      </c>
      <c r="I8" s="314" t="s">
        <v>634</v>
      </c>
      <c r="J8" s="314" t="s">
        <v>219</v>
      </c>
      <c r="K8" s="314" t="s">
        <v>220</v>
      </c>
      <c r="L8" s="206" t="s">
        <v>528</v>
      </c>
      <c r="M8" s="206" t="s">
        <v>529</v>
      </c>
    </row>
    <row r="9" spans="1:13" ht="25.5" customHeight="1" hidden="1">
      <c r="A9" s="321"/>
      <c r="B9" s="322"/>
      <c r="C9" s="322"/>
      <c r="D9" s="73"/>
      <c r="E9" s="314"/>
      <c r="F9" s="314"/>
      <c r="G9" s="314"/>
      <c r="H9" s="314"/>
      <c r="I9" s="314"/>
      <c r="J9" s="314"/>
      <c r="K9" s="314"/>
      <c r="L9" s="67" t="s">
        <v>221</v>
      </c>
      <c r="M9" s="67" t="s">
        <v>222</v>
      </c>
    </row>
    <row r="10" spans="1:13" ht="12.75">
      <c r="A10" s="69">
        <v>0</v>
      </c>
      <c r="B10" s="325">
        <v>1</v>
      </c>
      <c r="C10" s="326"/>
      <c r="D10" s="136"/>
      <c r="E10" s="69">
        <v>2</v>
      </c>
      <c r="F10" s="69">
        <v>3</v>
      </c>
      <c r="G10" s="69">
        <v>4</v>
      </c>
      <c r="H10" s="69">
        <v>5</v>
      </c>
      <c r="I10" s="249" t="s">
        <v>223</v>
      </c>
      <c r="J10" s="69">
        <v>7</v>
      </c>
      <c r="K10" s="69" t="s">
        <v>224</v>
      </c>
      <c r="L10" s="69" t="s">
        <v>225</v>
      </c>
      <c r="M10" s="69" t="s">
        <v>226</v>
      </c>
    </row>
    <row r="11" spans="1:13" ht="12.75">
      <c r="A11" s="30" t="s">
        <v>651</v>
      </c>
      <c r="B11" s="31"/>
      <c r="C11" s="31"/>
      <c r="D11" s="319" t="s">
        <v>530</v>
      </c>
      <c r="E11" s="320"/>
      <c r="F11" s="139">
        <v>1</v>
      </c>
      <c r="G11" s="31">
        <f>G12+G15+G16</f>
        <v>17946</v>
      </c>
      <c r="H11" s="31">
        <f>H12+H15+H16</f>
        <v>26200</v>
      </c>
      <c r="I11" s="31">
        <f>H11/G11</f>
        <v>1.4599353616404769</v>
      </c>
      <c r="J11" s="31">
        <f>H11*2.8%+H11</f>
        <v>26933.6</v>
      </c>
      <c r="K11" s="31">
        <f>J11*2.5%+J11</f>
        <v>27606.94</v>
      </c>
      <c r="L11" s="31">
        <f>J11/H11</f>
        <v>1.028</v>
      </c>
      <c r="M11" s="31">
        <f>K11/J11</f>
        <v>1.025</v>
      </c>
    </row>
    <row r="12" spans="1:13" ht="12.75">
      <c r="A12" s="31"/>
      <c r="B12" s="31">
        <v>1</v>
      </c>
      <c r="C12" s="31"/>
      <c r="D12" s="319" t="s">
        <v>227</v>
      </c>
      <c r="E12" s="320"/>
      <c r="F12" s="139">
        <f>F11+1</f>
        <v>2</v>
      </c>
      <c r="G12" s="31">
        <v>17943</v>
      </c>
      <c r="H12" s="31">
        <v>26197</v>
      </c>
      <c r="I12" s="31">
        <f aca="true" t="shared" si="0" ref="I12:I74">H12/G12</f>
        <v>1.460012261048877</v>
      </c>
      <c r="J12" s="31">
        <f>H12*2.8%+H12</f>
        <v>26930.516</v>
      </c>
      <c r="K12" s="31">
        <f aca="true" t="shared" si="1" ref="K12:K75">J12*2.5%+J12</f>
        <v>27603.7789</v>
      </c>
      <c r="L12" s="31">
        <f aca="true" t="shared" si="2" ref="L12:L74">J12/H12</f>
        <v>1.028</v>
      </c>
      <c r="M12" s="31">
        <f aca="true" t="shared" si="3" ref="M12:M74">K12/J12</f>
        <v>1.0250000000000001</v>
      </c>
    </row>
    <row r="13" spans="1:13" ht="22.5" customHeight="1">
      <c r="A13" s="31"/>
      <c r="B13" s="31"/>
      <c r="C13" s="31"/>
      <c r="D13" s="317" t="s">
        <v>531</v>
      </c>
      <c r="E13" s="318"/>
      <c r="F13" s="139" t="s">
        <v>532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24" customHeight="1">
      <c r="A14" s="31"/>
      <c r="B14" s="31"/>
      <c r="C14" s="31"/>
      <c r="D14" s="317" t="s">
        <v>533</v>
      </c>
      <c r="E14" s="318"/>
      <c r="F14" s="139" t="s">
        <v>534</v>
      </c>
      <c r="G14" s="31">
        <v>0</v>
      </c>
      <c r="H14" s="31"/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31"/>
      <c r="B15" s="31">
        <v>2</v>
      </c>
      <c r="C15" s="31"/>
      <c r="D15" s="319" t="s">
        <v>228</v>
      </c>
      <c r="E15" s="320"/>
      <c r="F15" s="139" t="s">
        <v>535</v>
      </c>
      <c r="G15" s="31">
        <v>3</v>
      </c>
      <c r="H15" s="31">
        <v>3</v>
      </c>
      <c r="I15" s="31">
        <f t="shared" si="0"/>
        <v>1</v>
      </c>
      <c r="J15" s="31">
        <f aca="true" t="shared" si="4" ref="J15:J76">H15*2.8%+H15</f>
        <v>3.084</v>
      </c>
      <c r="K15" s="31">
        <f t="shared" si="1"/>
        <v>3.1611000000000002</v>
      </c>
      <c r="L15" s="31">
        <f t="shared" si="2"/>
        <v>1.028</v>
      </c>
      <c r="M15" s="31">
        <f t="shared" si="3"/>
        <v>1.0250000000000001</v>
      </c>
    </row>
    <row r="16" spans="1:13" ht="12.75">
      <c r="A16" s="31"/>
      <c r="B16" s="31">
        <v>3</v>
      </c>
      <c r="C16" s="31"/>
      <c r="D16" s="319" t="s">
        <v>38</v>
      </c>
      <c r="E16" s="320"/>
      <c r="F16" s="139">
        <f aca="true" t="shared" si="5" ref="F16:F74">F15+1</f>
        <v>6</v>
      </c>
      <c r="G16" s="31">
        <v>0</v>
      </c>
      <c r="H16" s="31">
        <v>0</v>
      </c>
      <c r="I16" s="31">
        <v>0</v>
      </c>
      <c r="J16" s="31">
        <f t="shared" si="4"/>
        <v>0</v>
      </c>
      <c r="K16" s="31">
        <f t="shared" si="1"/>
        <v>0</v>
      </c>
      <c r="L16" s="31">
        <v>0</v>
      </c>
      <c r="M16" s="31">
        <v>0</v>
      </c>
    </row>
    <row r="17" spans="1:13" ht="12.75">
      <c r="A17" s="30" t="s">
        <v>652</v>
      </c>
      <c r="B17" s="31"/>
      <c r="C17" s="31"/>
      <c r="D17" s="319" t="s">
        <v>536</v>
      </c>
      <c r="E17" s="320"/>
      <c r="F17" s="139">
        <f t="shared" si="5"/>
        <v>7</v>
      </c>
      <c r="G17" s="31">
        <f>G18+G31+G32</f>
        <v>17412.2</v>
      </c>
      <c r="H17" s="31">
        <f>H18+H31+H32</f>
        <v>25700</v>
      </c>
      <c r="I17" s="31">
        <f t="shared" si="0"/>
        <v>1.475976614098161</v>
      </c>
      <c r="J17" s="31">
        <f t="shared" si="4"/>
        <v>26419.6</v>
      </c>
      <c r="K17" s="31">
        <f t="shared" si="1"/>
        <v>27080.09</v>
      </c>
      <c r="L17" s="31">
        <f t="shared" si="2"/>
        <v>1.028</v>
      </c>
      <c r="M17" s="31">
        <f t="shared" si="3"/>
        <v>1.0250000000000001</v>
      </c>
    </row>
    <row r="18" spans="1:13" ht="12.75">
      <c r="A18" s="31"/>
      <c r="B18" s="31">
        <v>1</v>
      </c>
      <c r="C18" s="31"/>
      <c r="D18" s="319" t="s">
        <v>229</v>
      </c>
      <c r="E18" s="320"/>
      <c r="F18" s="139">
        <f t="shared" si="5"/>
        <v>8</v>
      </c>
      <c r="G18" s="31">
        <f>G19+G20+G21+G30</f>
        <v>17412.2</v>
      </c>
      <c r="H18" s="31">
        <f>H19+H20+H21+H30</f>
        <v>25698</v>
      </c>
      <c r="I18" s="31">
        <f t="shared" si="0"/>
        <v>1.475861752104846</v>
      </c>
      <c r="J18" s="31">
        <f t="shared" si="4"/>
        <v>26417.544</v>
      </c>
      <c r="K18" s="31">
        <f t="shared" si="1"/>
        <v>27077.982600000003</v>
      </c>
      <c r="L18" s="31">
        <f t="shared" si="2"/>
        <v>1.028</v>
      </c>
      <c r="M18" s="31">
        <f t="shared" si="3"/>
        <v>1.0250000000000001</v>
      </c>
    </row>
    <row r="19" spans="1:13" ht="12.75">
      <c r="A19" s="31"/>
      <c r="B19" s="31"/>
      <c r="C19" s="31" t="s">
        <v>43</v>
      </c>
      <c r="D19" s="323" t="s">
        <v>230</v>
      </c>
      <c r="E19" s="324"/>
      <c r="F19" s="139">
        <f t="shared" si="5"/>
        <v>9</v>
      </c>
      <c r="G19" s="31">
        <v>14557.2</v>
      </c>
      <c r="H19" s="31">
        <v>21525</v>
      </c>
      <c r="I19" s="31">
        <f t="shared" si="0"/>
        <v>1.4786497403346797</v>
      </c>
      <c r="J19" s="31">
        <f t="shared" si="4"/>
        <v>22127.7</v>
      </c>
      <c r="K19" s="31">
        <f t="shared" si="1"/>
        <v>22680.8925</v>
      </c>
      <c r="L19" s="31">
        <f t="shared" si="2"/>
        <v>1.028</v>
      </c>
      <c r="M19" s="31">
        <f t="shared" si="3"/>
        <v>1.0250000000000001</v>
      </c>
    </row>
    <row r="20" spans="1:13" ht="12.75">
      <c r="A20" s="31"/>
      <c r="B20" s="31"/>
      <c r="C20" s="31" t="s">
        <v>231</v>
      </c>
      <c r="D20" s="323" t="s">
        <v>232</v>
      </c>
      <c r="E20" s="324"/>
      <c r="F20" s="139">
        <f t="shared" si="5"/>
        <v>10</v>
      </c>
      <c r="G20" s="31">
        <v>95</v>
      </c>
      <c r="H20" s="31">
        <v>100</v>
      </c>
      <c r="I20" s="31">
        <f t="shared" si="0"/>
        <v>1.0526315789473684</v>
      </c>
      <c r="J20" s="31">
        <f t="shared" si="4"/>
        <v>102.8</v>
      </c>
      <c r="K20" s="31">
        <f t="shared" si="1"/>
        <v>105.37</v>
      </c>
      <c r="L20" s="31">
        <f t="shared" si="2"/>
        <v>1.028</v>
      </c>
      <c r="M20" s="31">
        <f t="shared" si="3"/>
        <v>1.0250000000000001</v>
      </c>
    </row>
    <row r="21" spans="1:13" ht="12.75">
      <c r="A21" s="31"/>
      <c r="B21" s="31"/>
      <c r="C21" s="31" t="s">
        <v>81</v>
      </c>
      <c r="D21" s="323" t="s">
        <v>233</v>
      </c>
      <c r="E21" s="324"/>
      <c r="F21" s="139">
        <f t="shared" si="5"/>
        <v>11</v>
      </c>
      <c r="G21" s="31">
        <f>G22+G29</f>
        <v>2613</v>
      </c>
      <c r="H21" s="31">
        <f>H22+H28+H29</f>
        <v>3943</v>
      </c>
      <c r="I21" s="31">
        <f t="shared" si="0"/>
        <v>1.5089934940681209</v>
      </c>
      <c r="J21" s="31">
        <f t="shared" si="4"/>
        <v>4053.404</v>
      </c>
      <c r="K21" s="31">
        <f t="shared" si="1"/>
        <v>4154.7391</v>
      </c>
      <c r="L21" s="31">
        <f t="shared" si="2"/>
        <v>1.028</v>
      </c>
      <c r="M21" s="31">
        <f t="shared" si="3"/>
        <v>1.025</v>
      </c>
    </row>
    <row r="22" spans="1:13" ht="12.75">
      <c r="A22" s="31"/>
      <c r="B22" s="31"/>
      <c r="C22" s="31"/>
      <c r="D22" s="140" t="s">
        <v>540</v>
      </c>
      <c r="E22" s="141" t="s">
        <v>541</v>
      </c>
      <c r="F22" s="139" t="s">
        <v>542</v>
      </c>
      <c r="G22" s="31">
        <f>G23+G24</f>
        <v>2104</v>
      </c>
      <c r="H22" s="31">
        <f>H23+H24</f>
        <v>3021</v>
      </c>
      <c r="I22" s="31">
        <f t="shared" si="0"/>
        <v>1.4358365019011408</v>
      </c>
      <c r="J22" s="31">
        <f>J23+J24</f>
        <v>3187.824</v>
      </c>
      <c r="K22" s="31">
        <f t="shared" si="1"/>
        <v>3267.5196</v>
      </c>
      <c r="L22" s="31">
        <f t="shared" si="2"/>
        <v>1.0552214498510428</v>
      </c>
      <c r="M22" s="31">
        <f t="shared" si="3"/>
        <v>1.025</v>
      </c>
    </row>
    <row r="23" spans="1:13" ht="12.75">
      <c r="A23" s="31"/>
      <c r="B23" s="31"/>
      <c r="C23" s="31"/>
      <c r="D23" s="142" t="s">
        <v>85</v>
      </c>
      <c r="E23" s="142" t="s">
        <v>234</v>
      </c>
      <c r="F23" s="139" t="s">
        <v>545</v>
      </c>
      <c r="G23" s="31">
        <v>1785</v>
      </c>
      <c r="H23" s="31">
        <v>2488</v>
      </c>
      <c r="I23" s="31">
        <f t="shared" si="0"/>
        <v>1.3938375350140055</v>
      </c>
      <c r="J23" s="31">
        <v>2639.9</v>
      </c>
      <c r="K23" s="31">
        <v>2748.05</v>
      </c>
      <c r="L23" s="31">
        <f t="shared" si="2"/>
        <v>1.0610530546623795</v>
      </c>
      <c r="M23" s="31">
        <f t="shared" si="3"/>
        <v>1.04096746088867</v>
      </c>
    </row>
    <row r="24" spans="1:13" ht="12.75">
      <c r="A24" s="31"/>
      <c r="B24" s="31"/>
      <c r="C24" s="31"/>
      <c r="D24" s="142" t="s">
        <v>92</v>
      </c>
      <c r="E24" s="142" t="s">
        <v>235</v>
      </c>
      <c r="F24" s="139" t="s">
        <v>546</v>
      </c>
      <c r="G24" s="31">
        <v>319</v>
      </c>
      <c r="H24" s="31">
        <v>533</v>
      </c>
      <c r="I24" s="31">
        <f t="shared" si="0"/>
        <v>1.670846394984326</v>
      </c>
      <c r="J24" s="31">
        <f t="shared" si="4"/>
        <v>547.924</v>
      </c>
      <c r="K24" s="31">
        <f t="shared" si="1"/>
        <v>561.6220999999999</v>
      </c>
      <c r="L24" s="31">
        <f t="shared" si="2"/>
        <v>1.028</v>
      </c>
      <c r="M24" s="31">
        <f t="shared" si="3"/>
        <v>1.025</v>
      </c>
    </row>
    <row r="25" spans="1:13" ht="12.75">
      <c r="A25" s="31"/>
      <c r="B25" s="31"/>
      <c r="C25" s="31"/>
      <c r="D25" s="142" t="s">
        <v>150</v>
      </c>
      <c r="E25" s="142" t="s">
        <v>236</v>
      </c>
      <c r="F25" s="139" t="s">
        <v>547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</row>
    <row r="26" spans="1:14" ht="0.75" customHeight="1">
      <c r="A26" s="31"/>
      <c r="B26" s="31"/>
      <c r="C26" s="31"/>
      <c r="D26" s="142"/>
      <c r="E26" s="142"/>
      <c r="F26" s="139"/>
      <c r="G26" s="31"/>
      <c r="H26" s="31"/>
      <c r="I26" s="31" t="e">
        <f t="shared" si="0"/>
        <v>#DIV/0!</v>
      </c>
      <c r="J26" s="31"/>
      <c r="K26" s="31"/>
      <c r="L26" s="31" t="e">
        <f t="shared" si="2"/>
        <v>#DIV/0!</v>
      </c>
      <c r="M26" s="31" t="e">
        <f t="shared" si="3"/>
        <v>#DIV/0!</v>
      </c>
      <c r="N26" s="84"/>
    </row>
    <row r="27" spans="1:13" ht="25.5">
      <c r="A27" s="31"/>
      <c r="B27" s="31"/>
      <c r="C27" s="31"/>
      <c r="D27" s="142"/>
      <c r="E27" s="142" t="s">
        <v>548</v>
      </c>
      <c r="F27" s="139" t="s">
        <v>549</v>
      </c>
      <c r="G27" s="31">
        <v>0</v>
      </c>
      <c r="H27" s="31">
        <v>0</v>
      </c>
      <c r="I27" s="31">
        <v>0</v>
      </c>
      <c r="J27" s="31">
        <f t="shared" si="4"/>
        <v>0</v>
      </c>
      <c r="K27" s="31">
        <f t="shared" si="1"/>
        <v>0</v>
      </c>
      <c r="L27" s="31">
        <v>0</v>
      </c>
      <c r="M27" s="31">
        <v>0</v>
      </c>
    </row>
    <row r="28" spans="1:13" ht="38.25">
      <c r="A28" s="31"/>
      <c r="B28" s="31"/>
      <c r="C28" s="31"/>
      <c r="D28" s="142" t="s">
        <v>155</v>
      </c>
      <c r="E28" s="142" t="s">
        <v>550</v>
      </c>
      <c r="F28" s="139" t="s">
        <v>551</v>
      </c>
      <c r="G28" s="31">
        <v>0</v>
      </c>
      <c r="H28" s="31">
        <v>125</v>
      </c>
      <c r="I28" s="31">
        <v>0</v>
      </c>
      <c r="J28" s="31">
        <f t="shared" si="4"/>
        <v>128.5</v>
      </c>
      <c r="K28" s="31">
        <f t="shared" si="1"/>
        <v>131.7125</v>
      </c>
      <c r="L28" s="31">
        <f t="shared" si="2"/>
        <v>1.028</v>
      </c>
      <c r="M28" s="31">
        <f t="shared" si="3"/>
        <v>1.0250000000000001</v>
      </c>
    </row>
    <row r="29" spans="1:13" ht="25.5">
      <c r="A29" s="31"/>
      <c r="B29" s="31"/>
      <c r="C29" s="31"/>
      <c r="D29" s="142" t="s">
        <v>164</v>
      </c>
      <c r="E29" s="142" t="s">
        <v>237</v>
      </c>
      <c r="F29" s="139">
        <f t="shared" si="5"/>
        <v>18</v>
      </c>
      <c r="G29" s="31">
        <v>509</v>
      </c>
      <c r="H29" s="31">
        <v>797</v>
      </c>
      <c r="I29" s="31">
        <f t="shared" si="0"/>
        <v>1.5658153241650294</v>
      </c>
      <c r="J29" s="31">
        <f t="shared" si="4"/>
        <v>819.316</v>
      </c>
      <c r="K29" s="31">
        <f t="shared" si="1"/>
        <v>839.7989</v>
      </c>
      <c r="L29" s="31">
        <f t="shared" si="2"/>
        <v>1.028</v>
      </c>
      <c r="M29" s="31">
        <f t="shared" si="3"/>
        <v>1.025</v>
      </c>
    </row>
    <row r="30" spans="1:13" ht="12.75">
      <c r="A30" s="31"/>
      <c r="B30" s="31"/>
      <c r="C30" s="31" t="s">
        <v>172</v>
      </c>
      <c r="D30" s="323" t="s">
        <v>552</v>
      </c>
      <c r="E30" s="324"/>
      <c r="F30" s="139">
        <f t="shared" si="5"/>
        <v>19</v>
      </c>
      <c r="G30" s="31">
        <v>147</v>
      </c>
      <c r="H30" s="31">
        <v>130</v>
      </c>
      <c r="I30" s="31">
        <f t="shared" si="0"/>
        <v>0.8843537414965986</v>
      </c>
      <c r="J30" s="31">
        <f t="shared" si="4"/>
        <v>133.64</v>
      </c>
      <c r="K30" s="31">
        <f t="shared" si="1"/>
        <v>136.981</v>
      </c>
      <c r="L30" s="31">
        <f t="shared" si="2"/>
        <v>1.0279999999999998</v>
      </c>
      <c r="M30" s="31">
        <f t="shared" si="3"/>
        <v>1.0250000000000001</v>
      </c>
    </row>
    <row r="31" spans="1:14" ht="12.75">
      <c r="A31" s="31"/>
      <c r="B31" s="31">
        <v>2</v>
      </c>
      <c r="C31" s="31"/>
      <c r="D31" s="323" t="s">
        <v>238</v>
      </c>
      <c r="E31" s="324"/>
      <c r="F31" s="139">
        <f t="shared" si="5"/>
        <v>20</v>
      </c>
      <c r="G31" s="31">
        <v>0</v>
      </c>
      <c r="H31" s="31">
        <v>2</v>
      </c>
      <c r="I31" s="31">
        <v>0</v>
      </c>
      <c r="J31" s="31">
        <f t="shared" si="4"/>
        <v>2.056</v>
      </c>
      <c r="K31" s="31">
        <f t="shared" si="1"/>
        <v>2.1074</v>
      </c>
      <c r="L31" s="31">
        <f t="shared" si="2"/>
        <v>1.028</v>
      </c>
      <c r="M31" s="31">
        <f t="shared" si="3"/>
        <v>1.0250000000000001</v>
      </c>
      <c r="N31" s="150"/>
    </row>
    <row r="32" spans="1:14" ht="12.75">
      <c r="A32" s="31"/>
      <c r="B32" s="31">
        <v>3</v>
      </c>
      <c r="C32" s="31"/>
      <c r="D32" s="323" t="s">
        <v>195</v>
      </c>
      <c r="E32" s="324"/>
      <c r="F32" s="139">
        <f t="shared" si="5"/>
        <v>21</v>
      </c>
      <c r="G32" s="31">
        <v>0</v>
      </c>
      <c r="H32" s="31">
        <v>0</v>
      </c>
      <c r="I32" s="31">
        <v>0</v>
      </c>
      <c r="J32" s="31">
        <f t="shared" si="4"/>
        <v>0</v>
      </c>
      <c r="K32" s="31">
        <f t="shared" si="1"/>
        <v>0</v>
      </c>
      <c r="L32" s="31">
        <v>0</v>
      </c>
      <c r="M32" s="31">
        <v>0</v>
      </c>
      <c r="N32" s="150"/>
    </row>
    <row r="33" spans="1:14" ht="12.75">
      <c r="A33" s="70" t="s">
        <v>613</v>
      </c>
      <c r="B33" s="70"/>
      <c r="C33" s="70"/>
      <c r="D33" s="319" t="s">
        <v>239</v>
      </c>
      <c r="E33" s="320"/>
      <c r="F33" s="139">
        <f t="shared" si="5"/>
        <v>22</v>
      </c>
      <c r="G33" s="31">
        <f>G11-G17</f>
        <v>533.7999999999993</v>
      </c>
      <c r="H33" s="31">
        <v>500</v>
      </c>
      <c r="I33" s="31">
        <f t="shared" si="0"/>
        <v>0.936680404645936</v>
      </c>
      <c r="J33" s="31">
        <f t="shared" si="4"/>
        <v>514</v>
      </c>
      <c r="K33" s="31">
        <f t="shared" si="1"/>
        <v>526.85</v>
      </c>
      <c r="L33" s="31">
        <f t="shared" si="2"/>
        <v>1.028</v>
      </c>
      <c r="M33" s="31">
        <f t="shared" si="3"/>
        <v>1.0250000000000001</v>
      </c>
      <c r="N33" s="150"/>
    </row>
    <row r="34" spans="1:14" ht="12.75">
      <c r="A34" s="70"/>
      <c r="B34" s="70"/>
      <c r="C34" s="70"/>
      <c r="D34" s="208"/>
      <c r="E34" s="72" t="s">
        <v>240</v>
      </c>
      <c r="F34" s="139"/>
      <c r="G34" s="31">
        <v>0</v>
      </c>
      <c r="H34" s="31">
        <v>0</v>
      </c>
      <c r="I34" s="31">
        <v>0</v>
      </c>
      <c r="J34" s="31">
        <f t="shared" si="4"/>
        <v>0</v>
      </c>
      <c r="K34" s="31">
        <f t="shared" si="1"/>
        <v>0</v>
      </c>
      <c r="L34" s="31">
        <v>0</v>
      </c>
      <c r="M34" s="31">
        <v>0</v>
      </c>
      <c r="N34" s="150"/>
    </row>
    <row r="35" spans="1:14" ht="12.75">
      <c r="A35" s="70"/>
      <c r="B35" s="31"/>
      <c r="C35" s="31"/>
      <c r="D35" s="323" t="s">
        <v>553</v>
      </c>
      <c r="E35" s="324"/>
      <c r="F35" s="139"/>
      <c r="G35" s="31">
        <f>G33</f>
        <v>533.7999999999993</v>
      </c>
      <c r="H35" s="31">
        <v>500</v>
      </c>
      <c r="I35" s="31">
        <f t="shared" si="0"/>
        <v>0.936680404645936</v>
      </c>
      <c r="J35" s="31">
        <f t="shared" si="4"/>
        <v>514</v>
      </c>
      <c r="K35" s="31">
        <f t="shared" si="1"/>
        <v>526.85</v>
      </c>
      <c r="L35" s="31">
        <f t="shared" si="2"/>
        <v>1.028</v>
      </c>
      <c r="M35" s="31">
        <f t="shared" si="3"/>
        <v>1.0250000000000001</v>
      </c>
      <c r="N35" s="150"/>
    </row>
    <row r="36" spans="1:14" ht="12.75">
      <c r="A36" s="70" t="s">
        <v>616</v>
      </c>
      <c r="B36" s="31"/>
      <c r="C36" s="31"/>
      <c r="D36" s="140"/>
      <c r="E36" s="141" t="s">
        <v>241</v>
      </c>
      <c r="F36" s="139" t="s">
        <v>554</v>
      </c>
      <c r="G36" s="31">
        <v>85</v>
      </c>
      <c r="H36" s="31">
        <v>80</v>
      </c>
      <c r="I36" s="31">
        <f t="shared" si="0"/>
        <v>0.9411764705882353</v>
      </c>
      <c r="J36" s="31">
        <f t="shared" si="4"/>
        <v>82.24</v>
      </c>
      <c r="K36" s="31">
        <f t="shared" si="1"/>
        <v>84.29599999999999</v>
      </c>
      <c r="L36" s="31">
        <f t="shared" si="2"/>
        <v>1.028</v>
      </c>
      <c r="M36" s="31">
        <f t="shared" si="3"/>
        <v>1.025</v>
      </c>
      <c r="N36" s="150"/>
    </row>
    <row r="37" spans="1:14" ht="44.25" customHeight="1">
      <c r="A37" s="70" t="s">
        <v>197</v>
      </c>
      <c r="B37" s="31"/>
      <c r="C37" s="31"/>
      <c r="D37" s="319" t="s">
        <v>555</v>
      </c>
      <c r="E37" s="320"/>
      <c r="F37" s="139" t="s">
        <v>556</v>
      </c>
      <c r="G37" s="31">
        <v>448</v>
      </c>
      <c r="H37" s="31">
        <v>420</v>
      </c>
      <c r="I37" s="31">
        <f t="shared" si="0"/>
        <v>0.9375</v>
      </c>
      <c r="J37" s="31">
        <f t="shared" si="4"/>
        <v>431.76</v>
      </c>
      <c r="K37" s="31">
        <f t="shared" si="1"/>
        <v>442.554</v>
      </c>
      <c r="L37" s="31">
        <f t="shared" si="2"/>
        <v>1.028</v>
      </c>
      <c r="M37" s="31">
        <f t="shared" si="3"/>
        <v>1.025</v>
      </c>
      <c r="N37" s="150"/>
    </row>
    <row r="38" spans="1:14" ht="44.25" customHeight="1">
      <c r="A38" s="31"/>
      <c r="B38" s="31">
        <v>1</v>
      </c>
      <c r="C38" s="31"/>
      <c r="D38" s="323" t="s">
        <v>242</v>
      </c>
      <c r="E38" s="324"/>
      <c r="F38" s="139">
        <f>F37+1</f>
        <v>25</v>
      </c>
      <c r="G38" s="31">
        <v>23</v>
      </c>
      <c r="H38" s="31">
        <v>21</v>
      </c>
      <c r="I38" s="31">
        <f t="shared" si="0"/>
        <v>0.9130434782608695</v>
      </c>
      <c r="J38" s="31">
        <f t="shared" si="4"/>
        <v>21.588</v>
      </c>
      <c r="K38" s="31">
        <f t="shared" si="1"/>
        <v>22.1277</v>
      </c>
      <c r="L38" s="31">
        <f t="shared" si="2"/>
        <v>1.028</v>
      </c>
      <c r="M38" s="31">
        <f t="shared" si="3"/>
        <v>1.025</v>
      </c>
      <c r="N38" s="150"/>
    </row>
    <row r="39" spans="1:14" ht="27" customHeight="1">
      <c r="A39" s="31"/>
      <c r="B39" s="31">
        <v>2</v>
      </c>
      <c r="C39" s="31"/>
      <c r="D39" s="323" t="s">
        <v>750</v>
      </c>
      <c r="E39" s="324"/>
      <c r="F39" s="139">
        <f t="shared" si="5"/>
        <v>26</v>
      </c>
      <c r="G39" s="31">
        <v>156</v>
      </c>
      <c r="H39" s="31">
        <v>147</v>
      </c>
      <c r="I39" s="31">
        <f t="shared" si="0"/>
        <v>0.9423076923076923</v>
      </c>
      <c r="J39" s="31">
        <f t="shared" si="4"/>
        <v>151.11599999999999</v>
      </c>
      <c r="K39" s="31">
        <f t="shared" si="1"/>
        <v>154.89389999999997</v>
      </c>
      <c r="L39" s="31">
        <f t="shared" si="2"/>
        <v>1.0279999999999998</v>
      </c>
      <c r="M39" s="31">
        <f t="shared" si="3"/>
        <v>1.025</v>
      </c>
      <c r="N39" s="150"/>
    </row>
    <row r="40" spans="1:14" ht="25.5" customHeight="1">
      <c r="A40" s="31"/>
      <c r="B40" s="31">
        <v>3</v>
      </c>
      <c r="C40" s="31"/>
      <c r="D40" s="323" t="s">
        <v>243</v>
      </c>
      <c r="E40" s="324"/>
      <c r="F40" s="139">
        <f t="shared" si="5"/>
        <v>27</v>
      </c>
      <c r="G40" s="31">
        <v>0</v>
      </c>
      <c r="H40" s="31">
        <v>0</v>
      </c>
      <c r="I40" s="31">
        <v>0</v>
      </c>
      <c r="J40" s="31">
        <f t="shared" si="4"/>
        <v>0</v>
      </c>
      <c r="K40" s="31">
        <f t="shared" si="1"/>
        <v>0</v>
      </c>
      <c r="L40" s="31">
        <v>0</v>
      </c>
      <c r="M40" s="31">
        <v>0</v>
      </c>
      <c r="N40" s="150"/>
    </row>
    <row r="41" spans="1:14" ht="90.75" customHeight="1">
      <c r="A41" s="31"/>
      <c r="B41" s="31">
        <v>4</v>
      </c>
      <c r="C41" s="31"/>
      <c r="D41" s="323" t="s">
        <v>244</v>
      </c>
      <c r="E41" s="324"/>
      <c r="F41" s="139">
        <f t="shared" si="5"/>
        <v>28</v>
      </c>
      <c r="G41" s="31">
        <v>0</v>
      </c>
      <c r="H41" s="31">
        <v>0</v>
      </c>
      <c r="I41" s="31">
        <v>0</v>
      </c>
      <c r="J41" s="31">
        <f t="shared" si="4"/>
        <v>0</v>
      </c>
      <c r="K41" s="31">
        <f t="shared" si="1"/>
        <v>0</v>
      </c>
      <c r="L41" s="31">
        <v>0</v>
      </c>
      <c r="M41" s="31">
        <v>0</v>
      </c>
      <c r="N41" s="150"/>
    </row>
    <row r="42" spans="1:14" ht="77.25" customHeight="1">
      <c r="A42" s="31"/>
      <c r="B42" s="31">
        <v>5</v>
      </c>
      <c r="C42" s="31"/>
      <c r="D42" s="323" t="s">
        <v>245</v>
      </c>
      <c r="E42" s="324"/>
      <c r="F42" s="139">
        <f t="shared" si="5"/>
        <v>29</v>
      </c>
      <c r="G42" s="31">
        <v>0</v>
      </c>
      <c r="H42" s="31">
        <v>0</v>
      </c>
      <c r="I42" s="31">
        <v>0</v>
      </c>
      <c r="J42" s="31">
        <f t="shared" si="4"/>
        <v>0</v>
      </c>
      <c r="K42" s="31">
        <f t="shared" si="1"/>
        <v>0</v>
      </c>
      <c r="L42" s="31">
        <v>0</v>
      </c>
      <c r="M42" s="31">
        <v>0</v>
      </c>
      <c r="N42" s="150"/>
    </row>
    <row r="43" spans="1:14" ht="26.25" customHeight="1">
      <c r="A43" s="31"/>
      <c r="B43" s="31">
        <v>6</v>
      </c>
      <c r="C43" s="31"/>
      <c r="D43" s="323" t="s">
        <v>246</v>
      </c>
      <c r="E43" s="324"/>
      <c r="F43" s="139">
        <f t="shared" si="5"/>
        <v>30</v>
      </c>
      <c r="G43" s="31">
        <v>269</v>
      </c>
      <c r="H43" s="31">
        <f>H44+H45</f>
        <v>252</v>
      </c>
      <c r="I43" s="31">
        <f t="shared" si="0"/>
        <v>0.9368029739776952</v>
      </c>
      <c r="J43" s="31">
        <f t="shared" si="4"/>
        <v>259.056</v>
      </c>
      <c r="K43" s="31">
        <f t="shared" si="1"/>
        <v>265.5324</v>
      </c>
      <c r="L43" s="31">
        <f t="shared" si="2"/>
        <v>1.028</v>
      </c>
      <c r="M43" s="31">
        <f t="shared" si="3"/>
        <v>1.0250000000000001</v>
      </c>
      <c r="N43" s="150"/>
    </row>
    <row r="44" spans="1:14" ht="64.5" customHeight="1">
      <c r="A44" s="31"/>
      <c r="B44" s="31">
        <v>7</v>
      </c>
      <c r="C44" s="31"/>
      <c r="D44" s="323" t="s">
        <v>247</v>
      </c>
      <c r="E44" s="324"/>
      <c r="F44" s="139">
        <f t="shared" si="5"/>
        <v>31</v>
      </c>
      <c r="G44" s="31">
        <v>45</v>
      </c>
      <c r="H44" s="31">
        <v>42</v>
      </c>
      <c r="I44" s="31">
        <f t="shared" si="0"/>
        <v>0.9333333333333333</v>
      </c>
      <c r="J44" s="31">
        <f t="shared" si="4"/>
        <v>43.176</v>
      </c>
      <c r="K44" s="31">
        <f t="shared" si="1"/>
        <v>44.2554</v>
      </c>
      <c r="L44" s="31">
        <f t="shared" si="2"/>
        <v>1.028</v>
      </c>
      <c r="M44" s="31">
        <f t="shared" si="3"/>
        <v>1.025</v>
      </c>
      <c r="N44" s="150"/>
    </row>
    <row r="45" spans="1:14" ht="69.75" customHeight="1">
      <c r="A45" s="31"/>
      <c r="B45" s="31">
        <v>8</v>
      </c>
      <c r="C45" s="31"/>
      <c r="D45" s="323" t="s">
        <v>248</v>
      </c>
      <c r="E45" s="324"/>
      <c r="F45" s="139">
        <f t="shared" si="5"/>
        <v>32</v>
      </c>
      <c r="G45" s="31">
        <v>224</v>
      </c>
      <c r="H45" s="31">
        <v>210</v>
      </c>
      <c r="I45" s="31">
        <f t="shared" si="0"/>
        <v>0.9375</v>
      </c>
      <c r="J45" s="31">
        <f t="shared" si="4"/>
        <v>215.88</v>
      </c>
      <c r="K45" s="31">
        <f t="shared" si="1"/>
        <v>221.277</v>
      </c>
      <c r="L45" s="31">
        <f t="shared" si="2"/>
        <v>1.028</v>
      </c>
      <c r="M45" s="31">
        <f t="shared" si="3"/>
        <v>1.025</v>
      </c>
      <c r="N45" s="150"/>
    </row>
    <row r="46" spans="1:14" ht="31.5" customHeight="1">
      <c r="A46" s="31"/>
      <c r="B46" s="31"/>
      <c r="C46" s="31" t="s">
        <v>714</v>
      </c>
      <c r="D46" s="323" t="s">
        <v>565</v>
      </c>
      <c r="E46" s="324"/>
      <c r="F46" s="139">
        <f t="shared" si="5"/>
        <v>33</v>
      </c>
      <c r="G46" s="31">
        <v>0</v>
      </c>
      <c r="H46" s="31">
        <v>0</v>
      </c>
      <c r="I46" s="31">
        <v>0</v>
      </c>
      <c r="J46" s="31">
        <f t="shared" si="4"/>
        <v>0</v>
      </c>
      <c r="K46" s="31">
        <f t="shared" si="1"/>
        <v>0</v>
      </c>
      <c r="L46" s="31">
        <v>0</v>
      </c>
      <c r="M46" s="31">
        <v>0</v>
      </c>
      <c r="N46" s="150"/>
    </row>
    <row r="47" spans="1:14" ht="31.5" customHeight="1">
      <c r="A47" s="31"/>
      <c r="B47" s="31"/>
      <c r="C47" s="31" t="s">
        <v>638</v>
      </c>
      <c r="D47" s="140"/>
      <c r="E47" s="141" t="s">
        <v>657</v>
      </c>
      <c r="F47" s="139" t="s">
        <v>566</v>
      </c>
      <c r="G47" s="31">
        <v>0</v>
      </c>
      <c r="H47" s="31">
        <v>0</v>
      </c>
      <c r="I47" s="31">
        <v>0</v>
      </c>
      <c r="J47" s="31">
        <f t="shared" si="4"/>
        <v>0</v>
      </c>
      <c r="K47" s="31">
        <f t="shared" si="1"/>
        <v>0</v>
      </c>
      <c r="L47" s="31">
        <v>0</v>
      </c>
      <c r="M47" s="31">
        <v>0</v>
      </c>
      <c r="N47" s="150"/>
    </row>
    <row r="48" spans="1:14" ht="27" customHeight="1">
      <c r="A48" s="31"/>
      <c r="B48" s="31"/>
      <c r="C48" s="31" t="s">
        <v>639</v>
      </c>
      <c r="D48" s="140"/>
      <c r="E48" s="141" t="s">
        <v>567</v>
      </c>
      <c r="F48" s="139" t="s">
        <v>568</v>
      </c>
      <c r="G48" s="31">
        <v>0</v>
      </c>
      <c r="H48" s="31">
        <v>0</v>
      </c>
      <c r="I48" s="31">
        <v>0</v>
      </c>
      <c r="J48" s="31">
        <f t="shared" si="4"/>
        <v>0</v>
      </c>
      <c r="K48" s="31">
        <f t="shared" si="1"/>
        <v>0</v>
      </c>
      <c r="L48" s="31">
        <v>0</v>
      </c>
      <c r="M48" s="31">
        <v>0</v>
      </c>
      <c r="N48" s="150"/>
    </row>
    <row r="49" spans="1:14" ht="41.25" customHeight="1">
      <c r="A49" s="31"/>
      <c r="B49" s="31">
        <v>9</v>
      </c>
      <c r="C49" s="31"/>
      <c r="D49" s="323" t="s">
        <v>569</v>
      </c>
      <c r="E49" s="324"/>
      <c r="F49" s="139" t="s">
        <v>570</v>
      </c>
      <c r="G49" s="31">
        <v>0</v>
      </c>
      <c r="H49" s="31"/>
      <c r="I49" s="31">
        <v>0</v>
      </c>
      <c r="J49" s="31">
        <f t="shared" si="4"/>
        <v>0</v>
      </c>
      <c r="K49" s="31">
        <f t="shared" si="1"/>
        <v>0</v>
      </c>
      <c r="L49" s="31">
        <v>0</v>
      </c>
      <c r="M49" s="31">
        <v>0</v>
      </c>
      <c r="N49" s="150"/>
    </row>
    <row r="50" spans="1:14" ht="39.75" customHeight="1">
      <c r="A50" s="70" t="s">
        <v>249</v>
      </c>
      <c r="B50" s="70"/>
      <c r="C50" s="70"/>
      <c r="D50" s="319" t="s">
        <v>250</v>
      </c>
      <c r="E50" s="320"/>
      <c r="F50" s="139">
        <f t="shared" si="5"/>
        <v>36</v>
      </c>
      <c r="G50" s="31">
        <v>0</v>
      </c>
      <c r="H50" s="31">
        <v>0</v>
      </c>
      <c r="I50" s="31">
        <v>0</v>
      </c>
      <c r="J50" s="31">
        <f t="shared" si="4"/>
        <v>0</v>
      </c>
      <c r="K50" s="31">
        <f t="shared" si="1"/>
        <v>0</v>
      </c>
      <c r="L50" s="31">
        <v>0</v>
      </c>
      <c r="M50" s="31">
        <v>0</v>
      </c>
      <c r="N50" s="150"/>
    </row>
    <row r="51" spans="1:14" ht="12.75">
      <c r="A51" s="70" t="s">
        <v>251</v>
      </c>
      <c r="B51" s="70"/>
      <c r="C51" s="70"/>
      <c r="D51" s="319" t="s">
        <v>252</v>
      </c>
      <c r="E51" s="320"/>
      <c r="F51" s="139">
        <f t="shared" si="5"/>
        <v>37</v>
      </c>
      <c r="G51" s="31">
        <f>G52+G53+G54+G55+G56</f>
        <v>0</v>
      </c>
      <c r="H51" s="31">
        <v>0</v>
      </c>
      <c r="I51" s="31">
        <v>0</v>
      </c>
      <c r="J51" s="31">
        <f t="shared" si="4"/>
        <v>0</v>
      </c>
      <c r="K51" s="31">
        <f t="shared" si="1"/>
        <v>0</v>
      </c>
      <c r="L51" s="31">
        <v>0</v>
      </c>
      <c r="M51" s="31">
        <v>0</v>
      </c>
      <c r="N51" s="150"/>
    </row>
    <row r="52" spans="1:14" ht="27" customHeight="1">
      <c r="A52" s="31"/>
      <c r="B52" s="31"/>
      <c r="C52" s="31" t="s">
        <v>714</v>
      </c>
      <c r="D52" s="323" t="s">
        <v>253</v>
      </c>
      <c r="E52" s="324"/>
      <c r="F52" s="139">
        <f t="shared" si="5"/>
        <v>38</v>
      </c>
      <c r="G52" s="31">
        <v>0</v>
      </c>
      <c r="H52" s="31">
        <v>0</v>
      </c>
      <c r="I52" s="31">
        <v>0</v>
      </c>
      <c r="J52" s="31">
        <f t="shared" si="4"/>
        <v>0</v>
      </c>
      <c r="K52" s="31">
        <f t="shared" si="1"/>
        <v>0</v>
      </c>
      <c r="L52" s="31">
        <v>0</v>
      </c>
      <c r="M52" s="31">
        <v>0</v>
      </c>
      <c r="N52" s="150"/>
    </row>
    <row r="53" spans="1:14" ht="12.75">
      <c r="A53" s="31"/>
      <c r="B53" s="31"/>
      <c r="C53" s="31" t="s">
        <v>724</v>
      </c>
      <c r="D53" s="323" t="s">
        <v>254</v>
      </c>
      <c r="E53" s="324"/>
      <c r="F53" s="139">
        <f t="shared" si="5"/>
        <v>39</v>
      </c>
      <c r="G53" s="31">
        <v>0</v>
      </c>
      <c r="H53" s="31">
        <v>0</v>
      </c>
      <c r="I53" s="31">
        <v>0</v>
      </c>
      <c r="J53" s="31">
        <f t="shared" si="4"/>
        <v>0</v>
      </c>
      <c r="K53" s="31">
        <f t="shared" si="1"/>
        <v>0</v>
      </c>
      <c r="L53" s="31">
        <v>0</v>
      </c>
      <c r="M53" s="31">
        <v>0</v>
      </c>
      <c r="N53" s="150"/>
    </row>
    <row r="54" spans="1:14" ht="12.75">
      <c r="A54" s="31"/>
      <c r="B54" s="31"/>
      <c r="C54" s="31" t="s">
        <v>726</v>
      </c>
      <c r="D54" s="323" t="s">
        <v>255</v>
      </c>
      <c r="E54" s="324"/>
      <c r="F54" s="139">
        <f t="shared" si="5"/>
        <v>40</v>
      </c>
      <c r="G54" s="31">
        <v>0</v>
      </c>
      <c r="H54" s="31">
        <v>0</v>
      </c>
      <c r="I54" s="31">
        <v>0</v>
      </c>
      <c r="J54" s="31">
        <f t="shared" si="4"/>
        <v>0</v>
      </c>
      <c r="K54" s="31">
        <f t="shared" si="1"/>
        <v>0</v>
      </c>
      <c r="L54" s="31">
        <v>0</v>
      </c>
      <c r="M54" s="31">
        <v>0</v>
      </c>
      <c r="N54" s="150"/>
    </row>
    <row r="55" spans="1:14" ht="12.75">
      <c r="A55" s="31"/>
      <c r="B55" s="31"/>
      <c r="C55" s="31" t="s">
        <v>730</v>
      </c>
      <c r="D55" s="323" t="s">
        <v>256</v>
      </c>
      <c r="E55" s="324"/>
      <c r="F55" s="139">
        <f t="shared" si="5"/>
        <v>41</v>
      </c>
      <c r="G55" s="31">
        <v>0</v>
      </c>
      <c r="H55" s="31">
        <v>0</v>
      </c>
      <c r="I55" s="31">
        <v>0</v>
      </c>
      <c r="J55" s="31">
        <f t="shared" si="4"/>
        <v>0</v>
      </c>
      <c r="K55" s="31">
        <f t="shared" si="1"/>
        <v>0</v>
      </c>
      <c r="L55" s="31">
        <v>0</v>
      </c>
      <c r="M55" s="31">
        <v>0</v>
      </c>
      <c r="N55" s="150"/>
    </row>
    <row r="56" spans="1:14" ht="12.75">
      <c r="A56" s="31"/>
      <c r="B56" s="31"/>
      <c r="C56" s="31" t="s">
        <v>732</v>
      </c>
      <c r="D56" s="323" t="s">
        <v>257</v>
      </c>
      <c r="E56" s="324"/>
      <c r="F56" s="139">
        <f t="shared" si="5"/>
        <v>42</v>
      </c>
      <c r="G56" s="31">
        <v>0</v>
      </c>
      <c r="H56" s="31">
        <v>0</v>
      </c>
      <c r="I56" s="31">
        <v>0</v>
      </c>
      <c r="J56" s="31">
        <f t="shared" si="4"/>
        <v>0</v>
      </c>
      <c r="K56" s="31">
        <f t="shared" si="1"/>
        <v>0</v>
      </c>
      <c r="L56" s="31">
        <v>0</v>
      </c>
      <c r="M56" s="31">
        <v>0</v>
      </c>
      <c r="N56" s="150"/>
    </row>
    <row r="57" spans="1:14" ht="15">
      <c r="A57" s="70" t="s">
        <v>258</v>
      </c>
      <c r="B57" s="31"/>
      <c r="C57" s="31"/>
      <c r="D57" s="327" t="s">
        <v>31</v>
      </c>
      <c r="E57" s="328"/>
      <c r="F57" s="251">
        <f t="shared" si="5"/>
        <v>43</v>
      </c>
      <c r="G57" s="31">
        <v>186</v>
      </c>
      <c r="H57" s="31">
        <v>300</v>
      </c>
      <c r="I57" s="31">
        <f t="shared" si="0"/>
        <v>1.6129032258064515</v>
      </c>
      <c r="J57" s="31">
        <v>300</v>
      </c>
      <c r="K57" s="31">
        <v>300</v>
      </c>
      <c r="L57" s="31">
        <f t="shared" si="2"/>
        <v>1</v>
      </c>
      <c r="M57" s="21">
        <f t="shared" si="3"/>
        <v>1</v>
      </c>
      <c r="N57" s="250"/>
    </row>
    <row r="58" spans="1:14" ht="26.25" customHeight="1">
      <c r="A58" s="70"/>
      <c r="B58" s="31"/>
      <c r="C58" s="31"/>
      <c r="D58" s="319" t="s">
        <v>571</v>
      </c>
      <c r="E58" s="320"/>
      <c r="F58" s="251" t="s">
        <v>572</v>
      </c>
      <c r="G58" s="31">
        <v>186</v>
      </c>
      <c r="H58" s="31">
        <v>300</v>
      </c>
      <c r="I58" s="31">
        <f t="shared" si="0"/>
        <v>1.6129032258064515</v>
      </c>
      <c r="J58" s="31">
        <v>300</v>
      </c>
      <c r="K58" s="31">
        <v>300</v>
      </c>
      <c r="L58" s="31">
        <f t="shared" si="2"/>
        <v>1</v>
      </c>
      <c r="M58" s="31">
        <f t="shared" si="3"/>
        <v>1</v>
      </c>
      <c r="N58" s="250"/>
    </row>
    <row r="59" spans="1:14" ht="26.25" customHeight="1">
      <c r="A59" s="70"/>
      <c r="B59" s="31">
        <v>1</v>
      </c>
      <c r="C59" s="31"/>
      <c r="D59" s="71"/>
      <c r="E59" s="72" t="s">
        <v>573</v>
      </c>
      <c r="F59" s="251" t="s">
        <v>574</v>
      </c>
      <c r="G59" s="31">
        <v>0</v>
      </c>
      <c r="H59" s="31"/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250"/>
    </row>
    <row r="60" spans="1:14" ht="45" customHeight="1">
      <c r="A60" s="70"/>
      <c r="B60" s="31"/>
      <c r="C60" s="31"/>
      <c r="D60" s="71"/>
      <c r="E60" s="72" t="s">
        <v>561</v>
      </c>
      <c r="F60" s="251" t="s">
        <v>575</v>
      </c>
      <c r="G60" s="31">
        <v>0</v>
      </c>
      <c r="H60" s="31">
        <v>0</v>
      </c>
      <c r="I60" s="31">
        <v>0</v>
      </c>
      <c r="J60" s="31">
        <v>0</v>
      </c>
      <c r="K60" s="31"/>
      <c r="L60" s="31">
        <v>0</v>
      </c>
      <c r="M60" s="31">
        <v>0</v>
      </c>
      <c r="N60" s="250"/>
    </row>
    <row r="61" spans="1:14" ht="26.25" customHeight="1">
      <c r="A61" s="70"/>
      <c r="B61" s="31"/>
      <c r="C61" s="31"/>
      <c r="D61" s="252"/>
      <c r="E61" s="248"/>
      <c r="F61" s="253"/>
      <c r="G61" s="31"/>
      <c r="H61" s="31"/>
      <c r="I61" s="31">
        <v>0</v>
      </c>
      <c r="J61" s="31"/>
      <c r="K61" s="31"/>
      <c r="L61" s="31">
        <v>0</v>
      </c>
      <c r="M61" s="31">
        <v>0</v>
      </c>
      <c r="N61" s="250"/>
    </row>
    <row r="62" spans="1:14" ht="15">
      <c r="A62" s="70" t="s">
        <v>259</v>
      </c>
      <c r="B62" s="31"/>
      <c r="C62" s="31"/>
      <c r="D62" s="319" t="s">
        <v>261</v>
      </c>
      <c r="E62" s="320"/>
      <c r="F62" s="253" t="s">
        <v>576</v>
      </c>
      <c r="G62" s="31">
        <v>186</v>
      </c>
      <c r="H62" s="31">
        <v>300</v>
      </c>
      <c r="I62" s="31">
        <f t="shared" si="0"/>
        <v>1.6129032258064515</v>
      </c>
      <c r="J62" s="31">
        <v>300</v>
      </c>
      <c r="K62" s="31">
        <v>300</v>
      </c>
      <c r="L62" s="31">
        <f t="shared" si="2"/>
        <v>1</v>
      </c>
      <c r="M62" s="21">
        <f t="shared" si="3"/>
        <v>1</v>
      </c>
      <c r="N62" s="250"/>
    </row>
    <row r="63" spans="1:14" ht="12.75">
      <c r="A63" s="74" t="s">
        <v>262</v>
      </c>
      <c r="B63" s="74"/>
      <c r="C63" s="74"/>
      <c r="D63" s="319" t="s">
        <v>618</v>
      </c>
      <c r="E63" s="320"/>
      <c r="F63" s="139">
        <f t="shared" si="5"/>
        <v>47</v>
      </c>
      <c r="G63" s="31">
        <v>0</v>
      </c>
      <c r="H63" s="31">
        <v>0</v>
      </c>
      <c r="I63" s="31">
        <v>0</v>
      </c>
      <c r="J63" s="31">
        <f t="shared" si="4"/>
        <v>0</v>
      </c>
      <c r="K63" s="31">
        <f t="shared" si="1"/>
        <v>0</v>
      </c>
      <c r="L63" s="31">
        <v>0</v>
      </c>
      <c r="M63" s="31">
        <v>0</v>
      </c>
      <c r="N63" s="150"/>
    </row>
    <row r="64" spans="1:14" ht="12.75">
      <c r="A64" s="31"/>
      <c r="B64" s="31">
        <v>1</v>
      </c>
      <c r="C64" s="31"/>
      <c r="D64" s="323" t="s">
        <v>619</v>
      </c>
      <c r="E64" s="324"/>
      <c r="F64" s="139">
        <f t="shared" si="5"/>
        <v>48</v>
      </c>
      <c r="G64" s="31">
        <v>172</v>
      </c>
      <c r="H64" s="31">
        <v>175</v>
      </c>
      <c r="I64" s="31">
        <f t="shared" si="0"/>
        <v>1.0174418604651163</v>
      </c>
      <c r="J64" s="31">
        <v>172</v>
      </c>
      <c r="K64" s="31">
        <v>172</v>
      </c>
      <c r="L64" s="31">
        <f t="shared" si="2"/>
        <v>0.9828571428571429</v>
      </c>
      <c r="M64" s="31">
        <f t="shared" si="3"/>
        <v>1</v>
      </c>
      <c r="N64" s="150"/>
    </row>
    <row r="65" spans="1:14" ht="12.75">
      <c r="A65" s="31"/>
      <c r="B65" s="31">
        <v>2</v>
      </c>
      <c r="C65" s="31"/>
      <c r="D65" s="323" t="s">
        <v>263</v>
      </c>
      <c r="E65" s="324"/>
      <c r="F65" s="139">
        <f t="shared" si="5"/>
        <v>49</v>
      </c>
      <c r="G65" s="31">
        <v>116</v>
      </c>
      <c r="H65" s="31">
        <v>150</v>
      </c>
      <c r="I65" s="31">
        <f t="shared" si="0"/>
        <v>1.293103448275862</v>
      </c>
      <c r="J65" s="31">
        <v>150</v>
      </c>
      <c r="K65" s="31">
        <v>150</v>
      </c>
      <c r="L65" s="31">
        <f t="shared" si="2"/>
        <v>1</v>
      </c>
      <c r="M65" s="31">
        <f t="shared" si="3"/>
        <v>1</v>
      </c>
      <c r="N65" s="150"/>
    </row>
    <row r="66" spans="1:14" ht="0.75" customHeight="1">
      <c r="A66" s="31"/>
      <c r="B66" s="31">
        <v>3</v>
      </c>
      <c r="C66" s="31"/>
      <c r="D66" s="323" t="s">
        <v>264</v>
      </c>
      <c r="E66" s="324"/>
      <c r="F66" s="139">
        <f>F65+1</f>
        <v>50</v>
      </c>
      <c r="G66" s="31">
        <f>G67+G68</f>
        <v>2145</v>
      </c>
      <c r="H66" s="31">
        <f>H67+H68</f>
        <v>2977</v>
      </c>
      <c r="I66" s="31">
        <f t="shared" si="0"/>
        <v>1.387878787878788</v>
      </c>
      <c r="J66" s="31">
        <f t="shared" si="4"/>
        <v>3060.3559999999998</v>
      </c>
      <c r="K66" s="31">
        <f t="shared" si="1"/>
        <v>3136.8648999999996</v>
      </c>
      <c r="L66" s="31">
        <f t="shared" si="2"/>
        <v>1.028</v>
      </c>
      <c r="M66" s="31">
        <f t="shared" si="3"/>
        <v>1.025</v>
      </c>
      <c r="N66" s="150"/>
    </row>
    <row r="67" spans="1:14" ht="12.75" hidden="1">
      <c r="A67" s="31"/>
      <c r="B67" s="31"/>
      <c r="C67" s="31" t="s">
        <v>714</v>
      </c>
      <c r="D67" s="323" t="s">
        <v>254</v>
      </c>
      <c r="E67" s="324"/>
      <c r="F67" s="139">
        <f t="shared" si="5"/>
        <v>51</v>
      </c>
      <c r="G67" s="31">
        <v>1820</v>
      </c>
      <c r="H67" s="31">
        <v>2488</v>
      </c>
      <c r="I67" s="31">
        <f t="shared" si="0"/>
        <v>1.367032967032967</v>
      </c>
      <c r="J67" s="31">
        <f t="shared" si="4"/>
        <v>2557.6639999999998</v>
      </c>
      <c r="K67" s="31">
        <f t="shared" si="1"/>
        <v>2621.6056</v>
      </c>
      <c r="L67" s="31">
        <f t="shared" si="2"/>
        <v>1.0279999999999998</v>
      </c>
      <c r="M67" s="31">
        <f t="shared" si="3"/>
        <v>1.0250000000000001</v>
      </c>
      <c r="N67" s="150"/>
    </row>
    <row r="68" spans="1:14" ht="12.75" hidden="1">
      <c r="A68" s="31"/>
      <c r="B68" s="31"/>
      <c r="C68" s="31" t="s">
        <v>724</v>
      </c>
      <c r="D68" s="323" t="s">
        <v>265</v>
      </c>
      <c r="E68" s="324"/>
      <c r="F68" s="139">
        <f t="shared" si="5"/>
        <v>52</v>
      </c>
      <c r="G68" s="31">
        <v>325</v>
      </c>
      <c r="H68" s="31">
        <v>489</v>
      </c>
      <c r="I68" s="31">
        <f t="shared" si="0"/>
        <v>1.5046153846153847</v>
      </c>
      <c r="J68" s="31">
        <f t="shared" si="4"/>
        <v>502.692</v>
      </c>
      <c r="K68" s="31">
        <f t="shared" si="1"/>
        <v>515.2593</v>
      </c>
      <c r="L68" s="31">
        <f t="shared" si="2"/>
        <v>1.028</v>
      </c>
      <c r="M68" s="31">
        <f t="shared" si="3"/>
        <v>1.0250000000000001</v>
      </c>
      <c r="N68" s="150"/>
    </row>
    <row r="69" spans="1:14" ht="36.75" customHeight="1">
      <c r="A69" s="31"/>
      <c r="B69" s="31">
        <v>3</v>
      </c>
      <c r="C69" s="31"/>
      <c r="D69" s="323" t="s">
        <v>577</v>
      </c>
      <c r="E69" s="324"/>
      <c r="F69" s="139" t="s">
        <v>578</v>
      </c>
      <c r="G69" s="31">
        <v>1511.49</v>
      </c>
      <c r="H69" s="31">
        <v>1678.33</v>
      </c>
      <c r="I69" s="31">
        <f t="shared" si="0"/>
        <v>1.1103811470800335</v>
      </c>
      <c r="J69" s="31">
        <v>1771.01</v>
      </c>
      <c r="K69" s="31">
        <v>1815.29</v>
      </c>
      <c r="L69" s="31">
        <f t="shared" si="2"/>
        <v>1.055221559526434</v>
      </c>
      <c r="M69" s="31">
        <f t="shared" si="3"/>
        <v>1.0250026820853637</v>
      </c>
      <c r="N69" s="150"/>
    </row>
    <row r="70" spans="1:16" ht="51" customHeight="1">
      <c r="A70" s="31"/>
      <c r="B70" s="31">
        <v>4</v>
      </c>
      <c r="C70" s="31"/>
      <c r="D70" s="323" t="s">
        <v>579</v>
      </c>
      <c r="E70" s="324"/>
      <c r="F70" s="139">
        <f t="shared" si="5"/>
        <v>51</v>
      </c>
      <c r="G70" s="31">
        <v>1282.33</v>
      </c>
      <c r="H70" s="31">
        <v>1382.22</v>
      </c>
      <c r="I70" s="31">
        <f t="shared" si="0"/>
        <v>1.0778972651345597</v>
      </c>
      <c r="J70" s="31">
        <v>1466.61</v>
      </c>
      <c r="K70" s="31">
        <v>1526.69</v>
      </c>
      <c r="L70" s="31">
        <f t="shared" si="2"/>
        <v>1.0610539566783868</v>
      </c>
      <c r="M70" s="31">
        <f t="shared" si="3"/>
        <v>1.0409652191107386</v>
      </c>
      <c r="N70" s="150"/>
      <c r="P70" s="75"/>
    </row>
    <row r="71" spans="1:14" ht="40.5" customHeight="1">
      <c r="A71" s="31"/>
      <c r="B71" s="31">
        <v>5</v>
      </c>
      <c r="C71" s="31"/>
      <c r="D71" s="323" t="s">
        <v>580</v>
      </c>
      <c r="E71" s="324"/>
      <c r="F71" s="139">
        <f t="shared" si="5"/>
        <v>52</v>
      </c>
      <c r="G71" s="31">
        <v>154.68</v>
      </c>
      <c r="H71" s="31">
        <v>174.65</v>
      </c>
      <c r="I71" s="31">
        <f t="shared" si="0"/>
        <v>1.1291052495474527</v>
      </c>
      <c r="J71" s="31">
        <f t="shared" si="4"/>
        <v>179.5402</v>
      </c>
      <c r="K71" s="31">
        <f t="shared" si="1"/>
        <v>184.028705</v>
      </c>
      <c r="L71" s="31">
        <f t="shared" si="2"/>
        <v>1.028</v>
      </c>
      <c r="M71" s="31">
        <f t="shared" si="3"/>
        <v>1.025</v>
      </c>
      <c r="N71" s="150"/>
    </row>
    <row r="72" spans="1:14" ht="42.75" customHeight="1">
      <c r="A72" s="31"/>
      <c r="B72" s="31">
        <v>6</v>
      </c>
      <c r="C72" s="31"/>
      <c r="D72" s="323" t="s">
        <v>581</v>
      </c>
      <c r="E72" s="324"/>
      <c r="F72" s="139">
        <f t="shared" si="5"/>
        <v>53</v>
      </c>
      <c r="G72" s="31">
        <v>0</v>
      </c>
      <c r="H72" s="31">
        <v>0</v>
      </c>
      <c r="I72" s="31">
        <v>0</v>
      </c>
      <c r="J72" s="31">
        <f t="shared" si="4"/>
        <v>0</v>
      </c>
      <c r="K72" s="31">
        <v>0</v>
      </c>
      <c r="L72" s="31">
        <v>0</v>
      </c>
      <c r="M72" s="31">
        <v>0</v>
      </c>
      <c r="N72" s="150"/>
    </row>
    <row r="73" spans="1:14" ht="36.75" customHeight="1">
      <c r="A73" s="31"/>
      <c r="B73" s="31">
        <v>7</v>
      </c>
      <c r="C73" s="31"/>
      <c r="D73" s="323" t="s">
        <v>582</v>
      </c>
      <c r="E73" s="324"/>
      <c r="F73" s="139">
        <f t="shared" si="5"/>
        <v>54</v>
      </c>
      <c r="G73" s="31">
        <v>970</v>
      </c>
      <c r="H73" s="31">
        <v>980</v>
      </c>
      <c r="I73" s="31">
        <f t="shared" si="0"/>
        <v>1.0103092783505154</v>
      </c>
      <c r="J73" s="31">
        <v>980</v>
      </c>
      <c r="K73" s="31">
        <v>980</v>
      </c>
      <c r="L73" s="31">
        <f t="shared" si="2"/>
        <v>1</v>
      </c>
      <c r="M73" s="31">
        <f t="shared" si="3"/>
        <v>1</v>
      </c>
      <c r="N73" s="150"/>
    </row>
    <row r="74" spans="1:14" ht="39" customHeight="1" hidden="1">
      <c r="A74" s="31"/>
      <c r="B74" s="31">
        <v>8</v>
      </c>
      <c r="C74" s="31"/>
      <c r="D74" s="329" t="s">
        <v>266</v>
      </c>
      <c r="E74" s="330"/>
      <c r="F74" s="139">
        <f t="shared" si="5"/>
        <v>55</v>
      </c>
      <c r="G74" s="31">
        <f>(G17/G11)*1000</f>
        <v>970.2552100746685</v>
      </c>
      <c r="H74" s="31">
        <f>(H17/H11)*1000</f>
        <v>980.9160305343512</v>
      </c>
      <c r="I74" s="31">
        <f t="shared" si="0"/>
        <v>1.0109876456719693</v>
      </c>
      <c r="J74" s="31">
        <f t="shared" si="4"/>
        <v>1008.381679389313</v>
      </c>
      <c r="K74" s="31">
        <f t="shared" si="1"/>
        <v>1033.591221374046</v>
      </c>
      <c r="L74" s="31">
        <f t="shared" si="2"/>
        <v>1.028</v>
      </c>
      <c r="M74" s="31">
        <f t="shared" si="3"/>
        <v>1.0250000000000001</v>
      </c>
      <c r="N74" s="150"/>
    </row>
    <row r="75" spans="1:14" ht="27.75" customHeight="1">
      <c r="A75" s="31"/>
      <c r="B75" s="31">
        <v>8</v>
      </c>
      <c r="C75" s="31"/>
      <c r="D75" s="329" t="s">
        <v>673</v>
      </c>
      <c r="E75" s="330"/>
      <c r="F75" s="139" t="s">
        <v>583</v>
      </c>
      <c r="G75" s="31">
        <v>0</v>
      </c>
      <c r="H75" s="31">
        <v>0</v>
      </c>
      <c r="I75" s="31">
        <v>0</v>
      </c>
      <c r="J75" s="31">
        <f t="shared" si="4"/>
        <v>0</v>
      </c>
      <c r="K75" s="31">
        <f t="shared" si="1"/>
        <v>0</v>
      </c>
      <c r="L75" s="31">
        <v>0</v>
      </c>
      <c r="M75" s="31">
        <v>0</v>
      </c>
      <c r="N75" s="150"/>
    </row>
    <row r="76" spans="1:14" ht="12.75">
      <c r="A76" s="31"/>
      <c r="B76" s="31">
        <v>9</v>
      </c>
      <c r="C76" s="31"/>
      <c r="D76" s="329" t="s">
        <v>621</v>
      </c>
      <c r="E76" s="330"/>
      <c r="F76" s="139" t="s">
        <v>584</v>
      </c>
      <c r="G76" s="31">
        <v>0</v>
      </c>
      <c r="H76" s="31">
        <v>0</v>
      </c>
      <c r="I76" s="31">
        <v>0</v>
      </c>
      <c r="J76" s="31">
        <f t="shared" si="4"/>
        <v>0</v>
      </c>
      <c r="K76" s="31">
        <f>J76*2.5%+J76</f>
        <v>0</v>
      </c>
      <c r="L76" s="31">
        <v>0</v>
      </c>
      <c r="M76" s="31">
        <v>0</v>
      </c>
      <c r="N76" s="150"/>
    </row>
    <row r="77" spans="1:15" ht="12.75">
      <c r="A77" s="76"/>
      <c r="B77" s="76"/>
      <c r="C77" s="76"/>
      <c r="D77" s="77"/>
      <c r="E77" s="77"/>
      <c r="F77" s="76"/>
      <c r="G77" s="76"/>
      <c r="H77" s="76"/>
      <c r="I77" s="76"/>
      <c r="J77" s="76"/>
      <c r="K77" s="76"/>
      <c r="L77" s="76"/>
      <c r="M77" s="76"/>
      <c r="N77" s="76"/>
      <c r="O77" s="62"/>
    </row>
    <row r="78" spans="1:15" ht="12.75">
      <c r="A78" s="76"/>
      <c r="B78" s="76"/>
      <c r="C78" s="76"/>
      <c r="D78" s="77"/>
      <c r="E78" s="77"/>
      <c r="F78" s="76"/>
      <c r="G78" s="76"/>
      <c r="H78" s="76"/>
      <c r="I78" s="76"/>
      <c r="J78" s="76"/>
      <c r="K78" s="76"/>
      <c r="L78" s="76"/>
      <c r="M78" s="76"/>
      <c r="N78" s="76"/>
      <c r="O78" s="62"/>
    </row>
    <row r="79" spans="1:15" ht="15.75">
      <c r="A79" s="331"/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62"/>
    </row>
    <row r="80" spans="1:15" ht="27" customHeight="1">
      <c r="A80" s="332"/>
      <c r="B80" s="332"/>
      <c r="C80" s="332"/>
      <c r="D80" s="332"/>
      <c r="E80" s="332"/>
      <c r="F80" s="332"/>
      <c r="G80" s="332"/>
      <c r="H80" s="332"/>
      <c r="I80" s="332"/>
      <c r="J80" s="332"/>
      <c r="K80" s="332"/>
      <c r="L80" s="332"/>
      <c r="M80" s="332"/>
      <c r="N80" s="332"/>
      <c r="O80" s="62"/>
    </row>
    <row r="81" spans="1:15" ht="12.75">
      <c r="A81" s="150"/>
      <c r="B81" s="150"/>
      <c r="C81" s="150"/>
      <c r="D81" s="151"/>
      <c r="E81" s="151"/>
      <c r="F81" s="150"/>
      <c r="G81" s="150"/>
      <c r="H81" s="150"/>
      <c r="I81" s="150"/>
      <c r="J81" s="150"/>
      <c r="K81" s="150"/>
      <c r="L81" s="150"/>
      <c r="M81" s="150"/>
      <c r="N81" s="150"/>
      <c r="O81" s="62"/>
    </row>
    <row r="82" spans="1:15" ht="12.75">
      <c r="A82" s="150"/>
      <c r="B82" s="150"/>
      <c r="C82" s="150"/>
      <c r="D82" s="151"/>
      <c r="E82" s="151"/>
      <c r="F82" s="150"/>
      <c r="G82" s="150"/>
      <c r="H82" s="150"/>
      <c r="I82" s="150"/>
      <c r="J82" s="150"/>
      <c r="K82" s="150"/>
      <c r="L82" s="150"/>
      <c r="M82" s="150"/>
      <c r="N82" s="150"/>
      <c r="O82" s="62"/>
    </row>
    <row r="83" spans="1:15" ht="2.25" customHeight="1">
      <c r="A83" s="150"/>
      <c r="B83" s="150"/>
      <c r="C83" s="150"/>
      <c r="D83" s="151"/>
      <c r="E83" s="151"/>
      <c r="F83" s="150"/>
      <c r="G83" s="150"/>
      <c r="H83" s="150"/>
      <c r="I83" s="150"/>
      <c r="J83" s="150"/>
      <c r="K83" s="150"/>
      <c r="L83" s="150"/>
      <c r="M83" s="150"/>
      <c r="N83" s="150"/>
      <c r="O83" s="62"/>
    </row>
    <row r="84" spans="1:15" ht="12.75">
      <c r="A84" s="150"/>
      <c r="B84" s="150"/>
      <c r="C84" s="150"/>
      <c r="D84" s="151"/>
      <c r="E84" s="151"/>
      <c r="F84" s="150"/>
      <c r="G84" s="150"/>
      <c r="H84" s="150"/>
      <c r="I84" s="150"/>
      <c r="J84" s="150"/>
      <c r="K84" s="150"/>
      <c r="L84" s="150"/>
      <c r="M84" s="150"/>
      <c r="N84" s="150"/>
      <c r="O84" s="62"/>
    </row>
    <row r="85" spans="1:15" ht="12.75">
      <c r="A85" s="150"/>
      <c r="B85" s="150"/>
      <c r="C85" s="150"/>
      <c r="D85" s="151"/>
      <c r="E85" s="151"/>
      <c r="F85" s="150"/>
      <c r="G85" s="150"/>
      <c r="H85" s="150"/>
      <c r="I85" s="150"/>
      <c r="J85" s="150"/>
      <c r="K85" s="150"/>
      <c r="L85" s="150"/>
      <c r="M85" s="150"/>
      <c r="N85" s="150"/>
      <c r="O85" s="62"/>
    </row>
    <row r="86" spans="1:14" ht="12.75">
      <c r="A86" s="150"/>
      <c r="B86" s="150"/>
      <c r="C86" s="150"/>
      <c r="D86" s="151"/>
      <c r="E86" s="151"/>
      <c r="F86" s="150"/>
      <c r="G86" s="150"/>
      <c r="H86" s="150"/>
      <c r="I86" s="150"/>
      <c r="J86" s="150"/>
      <c r="K86" s="150"/>
      <c r="L86" s="150"/>
      <c r="M86" s="150"/>
      <c r="N86" s="150"/>
    </row>
    <row r="87" spans="1:14" ht="12.75">
      <c r="A87" s="150"/>
      <c r="B87" s="150"/>
      <c r="C87" s="150"/>
      <c r="D87" s="151"/>
      <c r="E87" s="151"/>
      <c r="F87" s="150"/>
      <c r="G87" s="150"/>
      <c r="H87" s="150"/>
      <c r="I87" s="150"/>
      <c r="J87" s="150"/>
      <c r="K87" s="150"/>
      <c r="L87" s="150"/>
      <c r="M87" s="150"/>
      <c r="N87" s="150"/>
    </row>
    <row r="88" spans="1:14" ht="12.75">
      <c r="A88" s="150"/>
      <c r="B88" s="150"/>
      <c r="C88" s="150"/>
      <c r="D88" s="151"/>
      <c r="E88" s="151"/>
      <c r="F88" s="150"/>
      <c r="G88" s="150"/>
      <c r="H88" s="150"/>
      <c r="I88" s="150"/>
      <c r="J88" s="150"/>
      <c r="K88" s="150"/>
      <c r="L88" s="150"/>
      <c r="M88" s="150"/>
      <c r="N88" s="150"/>
    </row>
    <row r="89" spans="1:14" ht="12.75">
      <c r="A89" s="150"/>
      <c r="B89" s="150"/>
      <c r="C89" s="150"/>
      <c r="D89" s="151"/>
      <c r="E89" s="151"/>
      <c r="F89" s="150"/>
      <c r="G89" s="150"/>
      <c r="H89" s="150"/>
      <c r="I89" s="150"/>
      <c r="J89" s="150"/>
      <c r="K89" s="150"/>
      <c r="L89" s="150"/>
      <c r="M89" s="150"/>
      <c r="N89" s="150"/>
    </row>
    <row r="90" spans="1:14" ht="12.75">
      <c r="A90" s="150"/>
      <c r="B90" s="150"/>
      <c r="C90" s="150"/>
      <c r="D90" s="151"/>
      <c r="E90" s="151"/>
      <c r="F90" s="150"/>
      <c r="G90" s="150"/>
      <c r="H90" s="150"/>
      <c r="I90" s="150"/>
      <c r="J90" s="150"/>
      <c r="K90" s="150"/>
      <c r="L90" s="150"/>
      <c r="M90" s="150"/>
      <c r="N90" s="150"/>
    </row>
    <row r="91" spans="1:14" ht="12.75">
      <c r="A91" s="150"/>
      <c r="B91" s="150"/>
      <c r="C91" s="150"/>
      <c r="D91" s="151"/>
      <c r="E91" s="151"/>
      <c r="F91" s="150"/>
      <c r="G91" s="150"/>
      <c r="H91" s="150"/>
      <c r="I91" s="150"/>
      <c r="J91" s="150"/>
      <c r="K91" s="150"/>
      <c r="L91" s="150"/>
      <c r="M91" s="150"/>
      <c r="N91" s="150"/>
    </row>
    <row r="92" spans="1:14" ht="12.75">
      <c r="A92" s="150"/>
      <c r="B92" s="150"/>
      <c r="C92" s="150"/>
      <c r="D92" s="151"/>
      <c r="E92" s="151"/>
      <c r="F92" s="150"/>
      <c r="G92" s="150"/>
      <c r="H92" s="150"/>
      <c r="I92" s="150"/>
      <c r="J92" s="150"/>
      <c r="K92" s="150"/>
      <c r="L92" s="150"/>
      <c r="M92" s="150"/>
      <c r="N92" s="150"/>
    </row>
    <row r="93" spans="1:14" ht="12.75">
      <c r="A93" s="150"/>
      <c r="B93" s="150"/>
      <c r="C93" s="150"/>
      <c r="D93" s="151"/>
      <c r="E93" s="151"/>
      <c r="F93" s="150"/>
      <c r="G93" s="150"/>
      <c r="H93" s="150"/>
      <c r="I93" s="150"/>
      <c r="J93" s="150"/>
      <c r="K93" s="150"/>
      <c r="L93" s="150"/>
      <c r="M93" s="150"/>
      <c r="N93" s="150"/>
    </row>
    <row r="94" spans="1:14" ht="12.75">
      <c r="A94" s="150"/>
      <c r="B94" s="150"/>
      <c r="C94" s="150"/>
      <c r="D94" s="151"/>
      <c r="E94" s="151"/>
      <c r="F94" s="150"/>
      <c r="G94" s="150"/>
      <c r="H94" s="150"/>
      <c r="I94" s="150"/>
      <c r="J94" s="150"/>
      <c r="K94" s="150"/>
      <c r="L94" s="150"/>
      <c r="M94" s="150"/>
      <c r="N94" s="150"/>
    </row>
    <row r="95" spans="1:14" ht="12.75">
      <c r="A95" s="150"/>
      <c r="B95" s="150"/>
      <c r="C95" s="150"/>
      <c r="D95" s="151"/>
      <c r="E95" s="151"/>
      <c r="F95" s="150"/>
      <c r="G95" s="150"/>
      <c r="H95" s="150"/>
      <c r="I95" s="150"/>
      <c r="J95" s="150"/>
      <c r="K95" s="150"/>
      <c r="L95" s="150"/>
      <c r="M95" s="150"/>
      <c r="N95" s="150"/>
    </row>
    <row r="96" spans="1:14" ht="12.75">
      <c r="A96" s="150"/>
      <c r="B96" s="150"/>
      <c r="C96" s="150"/>
      <c r="D96" s="151"/>
      <c r="E96" s="151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ht="12.75">
      <c r="A97" s="150"/>
      <c r="B97" s="150"/>
      <c r="C97" s="150"/>
      <c r="D97" s="151"/>
      <c r="E97" s="151"/>
      <c r="F97" s="150"/>
      <c r="G97" s="150"/>
      <c r="H97" s="150"/>
      <c r="I97" s="150"/>
      <c r="J97" s="150"/>
      <c r="K97" s="150"/>
      <c r="L97" s="150"/>
      <c r="M97" s="150"/>
      <c r="N97" s="150"/>
    </row>
  </sheetData>
  <sheetProtection/>
  <mergeCells count="67">
    <mergeCell ref="D76:E76"/>
    <mergeCell ref="A79:N79"/>
    <mergeCell ref="A80:N80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70:E70"/>
    <mergeCell ref="D71:E71"/>
    <mergeCell ref="D53:E53"/>
    <mergeCell ref="D54:E54"/>
    <mergeCell ref="D55:E55"/>
    <mergeCell ref="D56:E56"/>
    <mergeCell ref="D57:E57"/>
    <mergeCell ref="D58:E58"/>
    <mergeCell ref="D62:E62"/>
    <mergeCell ref="D63:E63"/>
    <mergeCell ref="D43:E43"/>
    <mergeCell ref="D44:E44"/>
    <mergeCell ref="D45:E45"/>
    <mergeCell ref="D46:E46"/>
    <mergeCell ref="D49:E49"/>
    <mergeCell ref="D50:E50"/>
    <mergeCell ref="D51:E51"/>
    <mergeCell ref="D52:E52"/>
    <mergeCell ref="D33:E33"/>
    <mergeCell ref="D35:E35"/>
    <mergeCell ref="D37:E37"/>
    <mergeCell ref="D38:E38"/>
    <mergeCell ref="D39:E39"/>
    <mergeCell ref="D40:E40"/>
    <mergeCell ref="D41:E41"/>
    <mergeCell ref="D42:E42"/>
    <mergeCell ref="D17:E17"/>
    <mergeCell ref="D18:E18"/>
    <mergeCell ref="D19:E19"/>
    <mergeCell ref="D20:E20"/>
    <mergeCell ref="D21:E21"/>
    <mergeCell ref="D30:E30"/>
    <mergeCell ref="D31:E31"/>
    <mergeCell ref="D32:E32"/>
    <mergeCell ref="K8:K9"/>
    <mergeCell ref="B10:C10"/>
    <mergeCell ref="D11:E11"/>
    <mergeCell ref="D12:E12"/>
    <mergeCell ref="G8:G9"/>
    <mergeCell ref="H8:H9"/>
    <mergeCell ref="I8:I9"/>
    <mergeCell ref="J8:J9"/>
    <mergeCell ref="D14:E14"/>
    <mergeCell ref="D15:E15"/>
    <mergeCell ref="D16:E16"/>
    <mergeCell ref="A8:A9"/>
    <mergeCell ref="B8:C9"/>
    <mergeCell ref="E8:E9"/>
    <mergeCell ref="F8:F9"/>
    <mergeCell ref="A5:B5"/>
    <mergeCell ref="E5:J6"/>
    <mergeCell ref="M5:N5"/>
    <mergeCell ref="A7:B7"/>
    <mergeCell ref="D13:E13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T359"/>
  <sheetViews>
    <sheetView zoomScalePageLayoutView="0" workbookViewId="0" topLeftCell="A172">
      <selection activeCell="Q191" sqref="Q191"/>
    </sheetView>
  </sheetViews>
  <sheetFormatPr defaultColWidth="11.57421875" defaultRowHeight="12.75"/>
  <cols>
    <col min="1" max="1" width="3.28125" style="86" customWidth="1"/>
    <col min="2" max="2" width="4.140625" style="86" customWidth="1"/>
    <col min="3" max="3" width="4.00390625" style="86" customWidth="1"/>
    <col min="4" max="4" width="3.28125" style="86" customWidth="1"/>
    <col min="5" max="5" width="49.00390625" style="86" customWidth="1"/>
    <col min="6" max="6" width="4.57421875" style="86" customWidth="1"/>
    <col min="7" max="7" width="11.421875" style="87" customWidth="1"/>
    <col min="8" max="8" width="9.421875" style="87" customWidth="1"/>
    <col min="9" max="9" width="12.57421875" style="87" hidden="1" customWidth="1"/>
    <col min="10" max="10" width="9.00390625" style="87" customWidth="1"/>
    <col min="11" max="11" width="11.57421875" style="87" hidden="1" customWidth="1"/>
    <col min="12" max="12" width="10.140625" style="87" customWidth="1"/>
    <col min="13" max="13" width="0.13671875" style="87" hidden="1" customWidth="1"/>
    <col min="14" max="14" width="12.57421875" style="87" customWidth="1"/>
    <col min="15" max="15" width="0.13671875" style="86" hidden="1" customWidth="1"/>
    <col min="16" max="16" width="11.57421875" style="86" hidden="1" customWidth="1"/>
    <col min="17" max="19" width="11.57421875" style="86" customWidth="1"/>
    <col min="20" max="20" width="10.140625" style="86" customWidth="1"/>
    <col min="21" max="16384" width="11.57421875" style="86" customWidth="1"/>
  </cols>
  <sheetData>
    <row r="1" spans="1:17" ht="15">
      <c r="A1" s="85"/>
      <c r="B1" s="85"/>
      <c r="C1" s="85"/>
      <c r="D1" s="85"/>
      <c r="E1" s="85" t="s">
        <v>345</v>
      </c>
      <c r="L1" s="176"/>
      <c r="M1" s="176"/>
      <c r="N1" s="176"/>
      <c r="Q1" s="177"/>
    </row>
    <row r="2" spans="1:17" ht="15">
      <c r="A2" s="85"/>
      <c r="E2" s="86" t="s">
        <v>347</v>
      </c>
      <c r="Q2" s="177"/>
    </row>
    <row r="3" spans="1:17" ht="15">
      <c r="A3" s="85"/>
      <c r="B3" s="85"/>
      <c r="C3" s="85"/>
      <c r="Q3" s="177"/>
    </row>
    <row r="4" spans="1:17" ht="15">
      <c r="A4" s="85"/>
      <c r="N4" s="176" t="s">
        <v>346</v>
      </c>
      <c r="Q4" s="177"/>
    </row>
    <row r="5" spans="1:17" ht="15">
      <c r="A5" s="85"/>
      <c r="Q5" s="177"/>
    </row>
    <row r="6" spans="5:17" ht="15">
      <c r="E6" s="85"/>
      <c r="F6" s="85"/>
      <c r="G6" s="176"/>
      <c r="H6" s="176"/>
      <c r="I6" s="176"/>
      <c r="J6" s="176"/>
      <c r="K6" s="176"/>
      <c r="L6" s="176"/>
      <c r="Q6" s="177"/>
    </row>
    <row r="7" spans="5:17" ht="15">
      <c r="E7" s="85" t="s">
        <v>348</v>
      </c>
      <c r="Q7" s="176"/>
    </row>
    <row r="8" spans="5:17" ht="1.5" customHeight="1">
      <c r="E8" s="85"/>
      <c r="G8" s="178"/>
      <c r="Q8" s="177"/>
    </row>
    <row r="9" spans="7:17" ht="48.75" customHeight="1">
      <c r="G9" s="178"/>
      <c r="N9" s="176" t="s">
        <v>349</v>
      </c>
      <c r="Q9" s="177"/>
    </row>
    <row r="10" spans="1:18" s="179" customFormat="1" ht="48" customHeight="1">
      <c r="A10" s="184" t="s">
        <v>622</v>
      </c>
      <c r="B10" s="184"/>
      <c r="C10" s="184"/>
      <c r="D10" s="184"/>
      <c r="E10" s="187" t="s">
        <v>350</v>
      </c>
      <c r="F10" s="187" t="s">
        <v>351</v>
      </c>
      <c r="G10" s="146" t="s">
        <v>352</v>
      </c>
      <c r="H10" s="180" t="s">
        <v>353</v>
      </c>
      <c r="I10" s="181" t="s">
        <v>354</v>
      </c>
      <c r="J10" s="180" t="s">
        <v>355</v>
      </c>
      <c r="K10" s="181" t="s">
        <v>356</v>
      </c>
      <c r="L10" s="180" t="s">
        <v>357</v>
      </c>
      <c r="M10" s="181" t="s">
        <v>358</v>
      </c>
      <c r="N10" s="180" t="s">
        <v>359</v>
      </c>
      <c r="O10" s="181" t="s">
        <v>360</v>
      </c>
      <c r="P10" s="182"/>
      <c r="Q10" s="177"/>
      <c r="R10" s="183"/>
    </row>
    <row r="11" spans="1:18" s="179" customFormat="1" ht="0.75" customHeight="1">
      <c r="A11" s="179" t="s">
        <v>361</v>
      </c>
      <c r="B11" s="185"/>
      <c r="C11" s="185"/>
      <c r="D11" s="185"/>
      <c r="E11" s="186"/>
      <c r="F11" s="186" t="s">
        <v>362</v>
      </c>
      <c r="G11" s="213" t="s">
        <v>363</v>
      </c>
      <c r="H11" s="214" t="s">
        <v>651</v>
      </c>
      <c r="I11" s="214"/>
      <c r="J11" s="214" t="s">
        <v>652</v>
      </c>
      <c r="K11" s="215"/>
      <c r="L11" s="214" t="s">
        <v>613</v>
      </c>
      <c r="M11" s="214"/>
      <c r="N11" s="214" t="s">
        <v>616</v>
      </c>
      <c r="O11" s="180"/>
      <c r="P11" s="182"/>
      <c r="Q11" s="177"/>
      <c r="R11" s="183"/>
    </row>
    <row r="12" spans="1:18" s="179" customFormat="1" ht="18" customHeight="1">
      <c r="A12" s="192" t="s">
        <v>361</v>
      </c>
      <c r="B12" s="152"/>
      <c r="C12" s="152"/>
      <c r="D12" s="152"/>
      <c r="E12" s="209"/>
      <c r="F12" s="209" t="s">
        <v>362</v>
      </c>
      <c r="G12" s="188"/>
      <c r="H12" s="210">
        <v>2013</v>
      </c>
      <c r="I12" s="210"/>
      <c r="J12" s="210">
        <v>2013</v>
      </c>
      <c r="K12" s="210"/>
      <c r="L12" s="210">
        <v>2013</v>
      </c>
      <c r="M12" s="210"/>
      <c r="N12" s="210">
        <v>2013</v>
      </c>
      <c r="O12" s="152">
        <v>2013</v>
      </c>
      <c r="P12" s="193"/>
      <c r="Q12" s="197"/>
      <c r="R12" s="183"/>
    </row>
    <row r="13" spans="1:18" s="179" customFormat="1" ht="14.25" hidden="1">
      <c r="A13" s="192">
        <v>0</v>
      </c>
      <c r="B13" s="192"/>
      <c r="C13" s="192"/>
      <c r="D13" s="192"/>
      <c r="E13" s="195">
        <v>1</v>
      </c>
      <c r="F13" s="195"/>
      <c r="G13" s="189"/>
      <c r="H13" s="189"/>
      <c r="I13" s="189"/>
      <c r="J13" s="189"/>
      <c r="K13" s="189"/>
      <c r="L13" s="189"/>
      <c r="M13" s="189"/>
      <c r="N13" s="211"/>
      <c r="O13" s="192"/>
      <c r="P13" s="193"/>
      <c r="Q13" s="197"/>
      <c r="R13" s="183"/>
    </row>
    <row r="14" spans="1:18" s="179" customFormat="1" ht="14.25">
      <c r="A14" s="192" t="s">
        <v>631</v>
      </c>
      <c r="B14" s="192"/>
      <c r="C14" s="192" t="s">
        <v>364</v>
      </c>
      <c r="D14" s="192"/>
      <c r="E14" s="192"/>
      <c r="F14" s="195">
        <v>1</v>
      </c>
      <c r="G14" s="190">
        <f>G16+G41</f>
        <v>26200</v>
      </c>
      <c r="H14" s="191">
        <f>H15+H41</f>
        <v>7110</v>
      </c>
      <c r="I14" s="191"/>
      <c r="J14" s="191">
        <f>J15+J41</f>
        <v>7060</v>
      </c>
      <c r="K14" s="191"/>
      <c r="L14" s="191">
        <f>L15+L41</f>
        <v>7052</v>
      </c>
      <c r="M14" s="191">
        <f>M16+M42+M41</f>
        <v>10853661</v>
      </c>
      <c r="N14" s="191">
        <f>N15+N41</f>
        <v>4978</v>
      </c>
      <c r="O14" s="192"/>
      <c r="P14" s="193"/>
      <c r="Q14" s="197"/>
      <c r="R14" s="183"/>
    </row>
    <row r="15" spans="1:18" s="179" customFormat="1" ht="14.25">
      <c r="A15" s="192"/>
      <c r="B15" s="192">
        <v>1</v>
      </c>
      <c r="C15" s="192" t="s">
        <v>746</v>
      </c>
      <c r="D15" s="192"/>
      <c r="E15" s="192"/>
      <c r="F15" s="195">
        <v>2</v>
      </c>
      <c r="G15" s="190">
        <f>G18+G31</f>
        <v>26197</v>
      </c>
      <c r="H15" s="191">
        <f>H18+H31</f>
        <v>7109</v>
      </c>
      <c r="I15" s="191"/>
      <c r="J15" s="191">
        <f>J18+J31</f>
        <v>7059</v>
      </c>
      <c r="K15" s="191"/>
      <c r="L15" s="191">
        <f>L18+L31</f>
        <v>7051.5</v>
      </c>
      <c r="M15" s="191"/>
      <c r="N15" s="191">
        <f>N18+N31</f>
        <v>4977.5</v>
      </c>
      <c r="O15" s="192"/>
      <c r="P15" s="193"/>
      <c r="Q15" s="197"/>
      <c r="R15" s="183"/>
    </row>
    <row r="16" spans="1:18" s="179" customFormat="1" ht="14.25">
      <c r="A16" s="192"/>
      <c r="B16" s="192"/>
      <c r="C16" s="192"/>
      <c r="D16" s="192"/>
      <c r="E16" s="192"/>
      <c r="F16" s="194"/>
      <c r="G16" s="190">
        <f>G18+G31+P32</f>
        <v>26197</v>
      </c>
      <c r="H16" s="191">
        <f>H18+H31</f>
        <v>7109</v>
      </c>
      <c r="I16" s="191"/>
      <c r="J16" s="191">
        <f>J18+J31</f>
        <v>7059</v>
      </c>
      <c r="K16" s="191"/>
      <c r="L16" s="191">
        <f>L18+L31</f>
        <v>7051.5</v>
      </c>
      <c r="M16" s="191">
        <f>M18+M23+M25+M29+M30+M32</f>
        <v>10851756</v>
      </c>
      <c r="N16" s="191">
        <f>N18+N31</f>
        <v>4977.5</v>
      </c>
      <c r="O16" s="192"/>
      <c r="P16" s="193"/>
      <c r="Q16" s="197"/>
      <c r="R16" s="183"/>
    </row>
    <row r="17" spans="1:18" s="179" customFormat="1" ht="14.25">
      <c r="A17" s="192"/>
      <c r="B17" s="192"/>
      <c r="C17" s="192" t="s">
        <v>365</v>
      </c>
      <c r="D17" s="196" t="s">
        <v>366</v>
      </c>
      <c r="E17" s="192"/>
      <c r="F17" s="194">
        <v>3</v>
      </c>
      <c r="G17" s="190"/>
      <c r="H17" s="191"/>
      <c r="I17" s="191"/>
      <c r="J17" s="191"/>
      <c r="K17" s="191"/>
      <c r="L17" s="191"/>
      <c r="M17" s="191"/>
      <c r="N17" s="191"/>
      <c r="O17" s="192"/>
      <c r="P17" s="193"/>
      <c r="Q17" s="197"/>
      <c r="R17" s="183"/>
    </row>
    <row r="18" spans="1:18" s="179" customFormat="1" ht="14.25">
      <c r="A18" s="192"/>
      <c r="B18" s="192"/>
      <c r="C18" s="192"/>
      <c r="D18" s="196" t="s">
        <v>367</v>
      </c>
      <c r="E18" s="192"/>
      <c r="F18" s="194"/>
      <c r="G18" s="190">
        <f>G20+G21+G22</f>
        <v>26192</v>
      </c>
      <c r="H18" s="191">
        <f>H19+H20+H21+H22</f>
        <v>7107</v>
      </c>
      <c r="I18" s="191"/>
      <c r="J18" s="191">
        <f>J19+J20+J21+J22</f>
        <v>7057</v>
      </c>
      <c r="K18" s="191"/>
      <c r="L18" s="191">
        <f>L20+L21+L22</f>
        <v>7051</v>
      </c>
      <c r="M18" s="191">
        <f>M19+M20+M21+M22</f>
        <v>10851756</v>
      </c>
      <c r="N18" s="191">
        <f>N20+N21+N22</f>
        <v>4977</v>
      </c>
      <c r="O18" s="192"/>
      <c r="P18" s="193"/>
      <c r="Q18" s="197"/>
      <c r="R18" s="183"/>
    </row>
    <row r="19" spans="1:18" s="179" customFormat="1" ht="14.25">
      <c r="A19" s="192"/>
      <c r="B19" s="192"/>
      <c r="C19" s="192"/>
      <c r="D19" s="196" t="s">
        <v>368</v>
      </c>
      <c r="E19" s="192" t="s">
        <v>717</v>
      </c>
      <c r="F19" s="194">
        <v>4</v>
      </c>
      <c r="G19" s="190">
        <v>0</v>
      </c>
      <c r="H19" s="191">
        <v>0</v>
      </c>
      <c r="I19" s="191"/>
      <c r="J19" s="191">
        <v>0</v>
      </c>
      <c r="K19" s="191"/>
      <c r="L19" s="191">
        <v>0</v>
      </c>
      <c r="M19" s="191"/>
      <c r="N19" s="191"/>
      <c r="O19" s="192"/>
      <c r="P19" s="193"/>
      <c r="Q19" s="197"/>
      <c r="R19" s="183"/>
    </row>
    <row r="20" spans="1:18" s="179" customFormat="1" ht="14.25">
      <c r="A20" s="192"/>
      <c r="B20" s="192"/>
      <c r="C20" s="192"/>
      <c r="D20" s="196" t="s">
        <v>369</v>
      </c>
      <c r="E20" s="192" t="s">
        <v>719</v>
      </c>
      <c r="F20" s="194">
        <v>5</v>
      </c>
      <c r="G20" s="190">
        <v>25927</v>
      </c>
      <c r="H20" s="191">
        <v>7000</v>
      </c>
      <c r="I20" s="191"/>
      <c r="J20" s="191">
        <v>7000</v>
      </c>
      <c r="K20" s="191"/>
      <c r="L20" s="191">
        <v>7000</v>
      </c>
      <c r="M20" s="191">
        <v>10677354</v>
      </c>
      <c r="N20" s="191">
        <v>4927</v>
      </c>
      <c r="O20" s="192"/>
      <c r="P20" s="193"/>
      <c r="Q20" s="197"/>
      <c r="R20" s="183"/>
    </row>
    <row r="21" spans="1:18" s="179" customFormat="1" ht="14.25">
      <c r="A21" s="192"/>
      <c r="B21" s="192"/>
      <c r="C21" s="192"/>
      <c r="D21" s="196" t="s">
        <v>370</v>
      </c>
      <c r="E21" s="192" t="s">
        <v>721</v>
      </c>
      <c r="F21" s="194">
        <v>6</v>
      </c>
      <c r="G21" s="190">
        <v>15</v>
      </c>
      <c r="H21" s="191">
        <v>7</v>
      </c>
      <c r="I21" s="191"/>
      <c r="J21" s="191">
        <v>7</v>
      </c>
      <c r="K21" s="191"/>
      <c r="L21" s="191">
        <v>1</v>
      </c>
      <c r="M21" s="191">
        <v>11262</v>
      </c>
      <c r="N21" s="191">
        <v>0</v>
      </c>
      <c r="O21" s="192"/>
      <c r="P21" s="193"/>
      <c r="Q21" s="197"/>
      <c r="R21" s="183"/>
    </row>
    <row r="22" spans="1:18" s="179" customFormat="1" ht="14.25">
      <c r="A22" s="192"/>
      <c r="B22" s="192"/>
      <c r="C22" s="192"/>
      <c r="D22" s="196" t="s">
        <v>371</v>
      </c>
      <c r="E22" s="192" t="s">
        <v>646</v>
      </c>
      <c r="F22" s="194">
        <v>7</v>
      </c>
      <c r="G22" s="190">
        <v>250</v>
      </c>
      <c r="H22" s="191">
        <v>100</v>
      </c>
      <c r="I22" s="191"/>
      <c r="J22" s="191">
        <v>50</v>
      </c>
      <c r="K22" s="191"/>
      <c r="L22" s="191">
        <v>50</v>
      </c>
      <c r="M22" s="191">
        <v>163140</v>
      </c>
      <c r="N22" s="191">
        <v>50</v>
      </c>
      <c r="O22" s="192"/>
      <c r="P22" s="193"/>
      <c r="Q22" s="197"/>
      <c r="R22" s="183"/>
    </row>
    <row r="23" spans="1:18" s="179" customFormat="1" ht="14.25">
      <c r="A23" s="192"/>
      <c r="B23" s="192"/>
      <c r="C23" s="192" t="s">
        <v>372</v>
      </c>
      <c r="D23" s="196" t="s">
        <v>725</v>
      </c>
      <c r="E23" s="192"/>
      <c r="F23" s="194">
        <v>8</v>
      </c>
      <c r="G23" s="190">
        <v>0</v>
      </c>
      <c r="H23" s="191">
        <v>0</v>
      </c>
      <c r="I23" s="191"/>
      <c r="J23" s="191">
        <v>0</v>
      </c>
      <c r="K23" s="191"/>
      <c r="L23" s="191">
        <v>0</v>
      </c>
      <c r="M23" s="191"/>
      <c r="N23" s="191">
        <v>0</v>
      </c>
      <c r="O23" s="192"/>
      <c r="P23" s="193"/>
      <c r="Q23" s="197"/>
      <c r="R23" s="183"/>
    </row>
    <row r="24" spans="1:18" s="179" customFormat="1" ht="19.5" customHeight="1">
      <c r="A24" s="192"/>
      <c r="B24" s="192"/>
      <c r="C24" s="192" t="s">
        <v>373</v>
      </c>
      <c r="D24" s="334" t="s">
        <v>374</v>
      </c>
      <c r="E24" s="335"/>
      <c r="F24" s="194">
        <v>9</v>
      </c>
      <c r="G24" s="190">
        <v>0</v>
      </c>
      <c r="H24" s="191">
        <v>0</v>
      </c>
      <c r="I24" s="191"/>
      <c r="J24" s="191">
        <v>0</v>
      </c>
      <c r="K24" s="191"/>
      <c r="L24" s="191">
        <v>0</v>
      </c>
      <c r="M24" s="191"/>
      <c r="N24" s="191">
        <v>0</v>
      </c>
      <c r="O24" s="192"/>
      <c r="P24" s="193"/>
      <c r="Q24" s="197"/>
      <c r="R24" s="183"/>
    </row>
    <row r="25" spans="1:18" s="179" customFormat="1" ht="14.25">
      <c r="A25" s="192"/>
      <c r="B25" s="192"/>
      <c r="C25" s="192"/>
      <c r="D25" s="196" t="s">
        <v>375</v>
      </c>
      <c r="E25" s="192"/>
      <c r="F25" s="194"/>
      <c r="G25" s="190">
        <v>0</v>
      </c>
      <c r="H25" s="191">
        <v>0</v>
      </c>
      <c r="I25" s="191"/>
      <c r="J25" s="191"/>
      <c r="K25" s="191"/>
      <c r="L25" s="191">
        <v>0</v>
      </c>
      <c r="M25" s="191"/>
      <c r="N25" s="191">
        <v>0</v>
      </c>
      <c r="O25" s="192"/>
      <c r="P25" s="193"/>
      <c r="Q25" s="197"/>
      <c r="R25" s="183"/>
    </row>
    <row r="26" spans="1:18" s="179" customFormat="1" ht="14.25">
      <c r="A26" s="192"/>
      <c r="B26" s="192"/>
      <c r="C26" s="192"/>
      <c r="D26" s="196" t="s">
        <v>376</v>
      </c>
      <c r="E26" s="192" t="s">
        <v>377</v>
      </c>
      <c r="F26" s="194">
        <v>10</v>
      </c>
      <c r="G26" s="190">
        <v>0</v>
      </c>
      <c r="H26" s="191">
        <v>0</v>
      </c>
      <c r="I26" s="191"/>
      <c r="J26" s="191">
        <v>0</v>
      </c>
      <c r="K26" s="191"/>
      <c r="L26" s="191">
        <v>0</v>
      </c>
      <c r="M26" s="191"/>
      <c r="N26" s="191">
        <v>0</v>
      </c>
      <c r="O26" s="192"/>
      <c r="P26" s="193"/>
      <c r="Q26" s="197"/>
      <c r="R26" s="183"/>
    </row>
    <row r="27" spans="1:18" s="179" customFormat="1" ht="14.25">
      <c r="A27" s="192"/>
      <c r="B27" s="192"/>
      <c r="C27" s="192"/>
      <c r="D27" s="196" t="s">
        <v>378</v>
      </c>
      <c r="E27" s="192" t="s">
        <v>379</v>
      </c>
      <c r="F27" s="194">
        <v>11</v>
      </c>
      <c r="G27" s="190">
        <v>0</v>
      </c>
      <c r="H27" s="191">
        <v>0</v>
      </c>
      <c r="I27" s="191"/>
      <c r="J27" s="191">
        <v>0</v>
      </c>
      <c r="K27" s="191"/>
      <c r="L27" s="191">
        <v>0</v>
      </c>
      <c r="M27" s="191"/>
      <c r="N27" s="191">
        <v>0</v>
      </c>
      <c r="O27" s="192"/>
      <c r="P27" s="193"/>
      <c r="Q27" s="197"/>
      <c r="R27" s="183"/>
    </row>
    <row r="28" spans="1:18" s="179" customFormat="1" ht="14.25">
      <c r="A28" s="192"/>
      <c r="B28" s="192"/>
      <c r="C28" s="192"/>
      <c r="D28" s="196" t="s">
        <v>380</v>
      </c>
      <c r="E28" s="192" t="s">
        <v>381</v>
      </c>
      <c r="F28" s="194">
        <v>12</v>
      </c>
      <c r="G28" s="190">
        <f>G35</f>
        <v>0</v>
      </c>
      <c r="H28" s="191">
        <v>0</v>
      </c>
      <c r="I28" s="191"/>
      <c r="J28" s="191">
        <v>0</v>
      </c>
      <c r="K28" s="191"/>
      <c r="L28" s="191">
        <v>0</v>
      </c>
      <c r="M28" s="191"/>
      <c r="N28" s="191">
        <v>0</v>
      </c>
      <c r="O28" s="192"/>
      <c r="P28" s="193"/>
      <c r="Q28" s="197"/>
      <c r="R28" s="183"/>
    </row>
    <row r="29" spans="1:18" s="179" customFormat="1" ht="14.25">
      <c r="A29" s="192"/>
      <c r="B29" s="192"/>
      <c r="C29" s="192" t="s">
        <v>382</v>
      </c>
      <c r="D29" s="196" t="s">
        <v>731</v>
      </c>
      <c r="E29" s="192"/>
      <c r="F29" s="194">
        <v>12</v>
      </c>
      <c r="G29" s="190">
        <v>0</v>
      </c>
      <c r="H29" s="191">
        <v>0</v>
      </c>
      <c r="I29" s="191"/>
      <c r="J29" s="191">
        <v>0</v>
      </c>
      <c r="K29" s="191"/>
      <c r="L29" s="191">
        <v>0</v>
      </c>
      <c r="M29" s="191"/>
      <c r="N29" s="191"/>
      <c r="O29" s="192"/>
      <c r="P29" s="193"/>
      <c r="Q29" s="197"/>
      <c r="R29" s="183"/>
    </row>
    <row r="30" spans="1:18" s="179" customFormat="1" ht="14.25">
      <c r="A30" s="192"/>
      <c r="B30" s="192"/>
      <c r="C30" s="192" t="s">
        <v>383</v>
      </c>
      <c r="D30" s="196" t="s">
        <v>384</v>
      </c>
      <c r="E30" s="192"/>
      <c r="F30" s="194">
        <v>13</v>
      </c>
      <c r="G30" s="190">
        <v>0</v>
      </c>
      <c r="H30" s="191">
        <v>0</v>
      </c>
      <c r="I30" s="191"/>
      <c r="J30" s="191">
        <v>0</v>
      </c>
      <c r="K30" s="191"/>
      <c r="L30" s="191">
        <v>0</v>
      </c>
      <c r="M30" s="191"/>
      <c r="N30" s="191">
        <v>0</v>
      </c>
      <c r="O30" s="192"/>
      <c r="P30" s="193"/>
      <c r="Q30" s="197"/>
      <c r="R30" s="183"/>
    </row>
    <row r="31" spans="1:18" s="179" customFormat="1" ht="14.25">
      <c r="A31" s="192"/>
      <c r="B31" s="192"/>
      <c r="C31" s="192" t="s">
        <v>385</v>
      </c>
      <c r="D31" s="196" t="s">
        <v>386</v>
      </c>
      <c r="E31" s="192"/>
      <c r="F31" s="194">
        <v>14</v>
      </c>
      <c r="G31" s="190">
        <f>G40</f>
        <v>5</v>
      </c>
      <c r="H31" s="191">
        <v>2</v>
      </c>
      <c r="I31" s="191"/>
      <c r="J31" s="191">
        <v>2</v>
      </c>
      <c r="K31" s="191"/>
      <c r="L31" s="191">
        <v>0.5</v>
      </c>
      <c r="M31" s="191"/>
      <c r="N31" s="191">
        <v>0.5</v>
      </c>
      <c r="O31" s="192"/>
      <c r="P31" s="193"/>
      <c r="Q31" s="197"/>
      <c r="R31" s="183"/>
    </row>
    <row r="32" spans="1:18" s="179" customFormat="1" ht="14.25">
      <c r="A32" s="192"/>
      <c r="B32" s="192"/>
      <c r="C32" s="192"/>
      <c r="D32" s="196" t="s">
        <v>367</v>
      </c>
      <c r="E32" s="192"/>
      <c r="F32" s="194"/>
      <c r="G32" s="190"/>
      <c r="H32" s="191"/>
      <c r="I32" s="191"/>
      <c r="J32" s="191"/>
      <c r="K32" s="191"/>
      <c r="L32" s="191"/>
      <c r="M32" s="191">
        <v>0</v>
      </c>
      <c r="N32" s="191"/>
      <c r="O32" s="192"/>
      <c r="P32" s="193"/>
      <c r="Q32" s="197"/>
      <c r="R32" s="183"/>
    </row>
    <row r="33" spans="1:18" s="179" customFormat="1" ht="14.25">
      <c r="A33" s="192"/>
      <c r="B33" s="192"/>
      <c r="C33" s="192"/>
      <c r="D33" s="196" t="s">
        <v>387</v>
      </c>
      <c r="E33" s="192" t="s">
        <v>643</v>
      </c>
      <c r="F33" s="194">
        <v>15</v>
      </c>
      <c r="G33" s="190">
        <v>0</v>
      </c>
      <c r="H33" s="191">
        <v>0</v>
      </c>
      <c r="I33" s="191"/>
      <c r="J33" s="191">
        <v>0</v>
      </c>
      <c r="K33" s="191"/>
      <c r="L33" s="191">
        <v>0</v>
      </c>
      <c r="M33" s="191"/>
      <c r="N33" s="191"/>
      <c r="O33" s="192"/>
      <c r="P33" s="193"/>
      <c r="Q33" s="197"/>
      <c r="R33" s="183"/>
    </row>
    <row r="34" spans="1:18" s="179" customFormat="1" ht="14.25">
      <c r="A34" s="192"/>
      <c r="B34" s="192"/>
      <c r="C34" s="192"/>
      <c r="D34" s="196" t="s">
        <v>388</v>
      </c>
      <c r="E34" s="192" t="s">
        <v>389</v>
      </c>
      <c r="F34" s="194">
        <v>16</v>
      </c>
      <c r="G34" s="190">
        <v>0</v>
      </c>
      <c r="H34" s="191">
        <v>0</v>
      </c>
      <c r="I34" s="191"/>
      <c r="J34" s="191">
        <v>0</v>
      </c>
      <c r="K34" s="191"/>
      <c r="L34" s="191">
        <v>0</v>
      </c>
      <c r="M34" s="191"/>
      <c r="N34" s="191">
        <v>0</v>
      </c>
      <c r="O34" s="192"/>
      <c r="P34" s="193"/>
      <c r="Q34" s="197"/>
      <c r="R34" s="183"/>
    </row>
    <row r="35" spans="1:18" s="179" customFormat="1" ht="14.25">
      <c r="A35" s="192"/>
      <c r="B35" s="192"/>
      <c r="C35" s="192"/>
      <c r="D35" s="192"/>
      <c r="E35" s="192" t="s">
        <v>390</v>
      </c>
      <c r="F35" s="194"/>
      <c r="G35" s="190">
        <v>0</v>
      </c>
      <c r="H35" s="191">
        <v>0</v>
      </c>
      <c r="I35" s="191"/>
      <c r="J35" s="191">
        <v>0</v>
      </c>
      <c r="K35" s="191"/>
      <c r="L35" s="191">
        <v>0</v>
      </c>
      <c r="M35" s="191"/>
      <c r="N35" s="191">
        <v>0</v>
      </c>
      <c r="O35" s="192"/>
      <c r="P35" s="193"/>
      <c r="Q35" s="197"/>
      <c r="R35" s="183"/>
    </row>
    <row r="36" spans="1:18" s="179" customFormat="1" ht="14.25">
      <c r="A36" s="192"/>
      <c r="B36" s="192"/>
      <c r="C36" s="192"/>
      <c r="D36" s="192"/>
      <c r="E36" s="192" t="s">
        <v>644</v>
      </c>
      <c r="F36" s="194">
        <v>17</v>
      </c>
      <c r="G36" s="190"/>
      <c r="H36" s="191">
        <v>0</v>
      </c>
      <c r="I36" s="191"/>
      <c r="J36" s="191"/>
      <c r="K36" s="191"/>
      <c r="L36" s="191">
        <v>0</v>
      </c>
      <c r="M36" s="191"/>
      <c r="N36" s="191">
        <v>0</v>
      </c>
      <c r="O36" s="192"/>
      <c r="P36" s="193"/>
      <c r="Q36" s="197"/>
      <c r="R36" s="183"/>
    </row>
    <row r="37" spans="1:18" s="179" customFormat="1" ht="14.25">
      <c r="A37" s="192"/>
      <c r="B37" s="192"/>
      <c r="C37" s="192"/>
      <c r="D37" s="192"/>
      <c r="E37" s="192" t="s">
        <v>645</v>
      </c>
      <c r="F37" s="194">
        <v>18</v>
      </c>
      <c r="G37" s="190">
        <v>0</v>
      </c>
      <c r="H37" s="191">
        <v>0</v>
      </c>
      <c r="I37" s="191"/>
      <c r="J37" s="191">
        <v>0</v>
      </c>
      <c r="K37" s="191"/>
      <c r="L37" s="191">
        <v>0</v>
      </c>
      <c r="M37" s="191"/>
      <c r="N37" s="191">
        <v>0</v>
      </c>
      <c r="O37" s="192"/>
      <c r="P37" s="193"/>
      <c r="Q37" s="197"/>
      <c r="R37" s="183"/>
    </row>
    <row r="38" spans="1:18" s="179" customFormat="1" ht="14.25">
      <c r="A38" s="192"/>
      <c r="B38" s="192"/>
      <c r="C38" s="192"/>
      <c r="D38" s="192" t="s">
        <v>391</v>
      </c>
      <c r="E38" s="192" t="s">
        <v>392</v>
      </c>
      <c r="F38" s="194">
        <v>19</v>
      </c>
      <c r="G38" s="190">
        <v>0</v>
      </c>
      <c r="H38" s="191">
        <v>0</v>
      </c>
      <c r="I38" s="191"/>
      <c r="J38" s="191">
        <v>0</v>
      </c>
      <c r="K38" s="191"/>
      <c r="L38" s="191">
        <v>0</v>
      </c>
      <c r="M38" s="191"/>
      <c r="N38" s="191">
        <v>0</v>
      </c>
      <c r="O38" s="192"/>
      <c r="P38" s="193"/>
      <c r="Q38" s="197"/>
      <c r="R38" s="183"/>
    </row>
    <row r="39" spans="1:18" s="179" customFormat="1" ht="14.25">
      <c r="A39" s="192"/>
      <c r="B39" s="192"/>
      <c r="C39" s="192"/>
      <c r="D39" s="192" t="s">
        <v>393</v>
      </c>
      <c r="E39" s="192" t="s">
        <v>755</v>
      </c>
      <c r="F39" s="194">
        <v>20</v>
      </c>
      <c r="G39" s="190">
        <v>0</v>
      </c>
      <c r="H39" s="191">
        <v>0</v>
      </c>
      <c r="I39" s="191"/>
      <c r="J39" s="191">
        <v>0</v>
      </c>
      <c r="K39" s="191"/>
      <c r="L39" s="191">
        <v>0</v>
      </c>
      <c r="M39" s="191"/>
      <c r="N39" s="191">
        <v>0</v>
      </c>
      <c r="O39" s="192"/>
      <c r="P39" s="193"/>
      <c r="Q39" s="197"/>
      <c r="R39" s="183"/>
    </row>
    <row r="40" spans="1:18" s="179" customFormat="1" ht="14.25">
      <c r="A40" s="192"/>
      <c r="B40" s="192"/>
      <c r="C40" s="192"/>
      <c r="D40" s="192" t="s">
        <v>394</v>
      </c>
      <c r="E40" s="192" t="s">
        <v>646</v>
      </c>
      <c r="F40" s="194">
        <v>21</v>
      </c>
      <c r="G40" s="190">
        <v>5</v>
      </c>
      <c r="H40" s="191">
        <v>2</v>
      </c>
      <c r="I40" s="191"/>
      <c r="J40" s="191">
        <v>2</v>
      </c>
      <c r="K40" s="191"/>
      <c r="L40" s="191">
        <v>0.5</v>
      </c>
      <c r="M40" s="191">
        <v>100</v>
      </c>
      <c r="N40" s="191">
        <v>0.5</v>
      </c>
      <c r="O40" s="192"/>
      <c r="P40" s="193"/>
      <c r="Q40" s="197"/>
      <c r="R40" s="183"/>
    </row>
    <row r="41" spans="1:18" s="179" customFormat="1" ht="14.25">
      <c r="A41" s="192"/>
      <c r="B41" s="192">
        <v>2</v>
      </c>
      <c r="C41" s="192" t="s">
        <v>395</v>
      </c>
      <c r="D41" s="192"/>
      <c r="E41" s="192"/>
      <c r="F41" s="194">
        <v>22</v>
      </c>
      <c r="G41" s="190">
        <f>G46</f>
        <v>3</v>
      </c>
      <c r="H41" s="191">
        <v>1</v>
      </c>
      <c r="I41" s="191"/>
      <c r="J41" s="191">
        <v>1</v>
      </c>
      <c r="K41" s="191"/>
      <c r="L41" s="191">
        <v>0.5</v>
      </c>
      <c r="M41" s="191">
        <f>M46</f>
        <v>1905</v>
      </c>
      <c r="N41" s="191">
        <v>0.5</v>
      </c>
      <c r="O41" s="192"/>
      <c r="P41" s="193"/>
      <c r="Q41" s="197"/>
      <c r="R41" s="183"/>
    </row>
    <row r="42" spans="1:18" s="179" customFormat="1" ht="14.25">
      <c r="A42" s="192"/>
      <c r="B42" s="192"/>
      <c r="C42" s="192"/>
      <c r="D42" s="192" t="s">
        <v>396</v>
      </c>
      <c r="E42" s="192"/>
      <c r="F42" s="194"/>
      <c r="G42" s="190"/>
      <c r="H42" s="191"/>
      <c r="I42" s="191"/>
      <c r="J42" s="191"/>
      <c r="K42" s="191"/>
      <c r="L42" s="191"/>
      <c r="M42" s="191"/>
      <c r="N42" s="191"/>
      <c r="O42" s="192"/>
      <c r="P42" s="193"/>
      <c r="Q42" s="197"/>
      <c r="R42" s="183"/>
    </row>
    <row r="43" spans="1:18" s="179" customFormat="1" ht="14.25">
      <c r="A43" s="192"/>
      <c r="B43" s="192"/>
      <c r="C43" s="192" t="s">
        <v>365</v>
      </c>
      <c r="D43" s="192" t="s">
        <v>647</v>
      </c>
      <c r="E43" s="192"/>
      <c r="F43" s="194">
        <v>23</v>
      </c>
      <c r="G43" s="190"/>
      <c r="H43" s="191"/>
      <c r="I43" s="191"/>
      <c r="J43" s="191"/>
      <c r="K43" s="191"/>
      <c r="L43" s="191"/>
      <c r="M43" s="191"/>
      <c r="N43" s="191"/>
      <c r="O43" s="192"/>
      <c r="P43" s="193"/>
      <c r="Q43" s="197"/>
      <c r="R43" s="183"/>
    </row>
    <row r="44" spans="1:18" s="179" customFormat="1" ht="14.25">
      <c r="A44" s="192"/>
      <c r="B44" s="192"/>
      <c r="C44" s="192" t="s">
        <v>372</v>
      </c>
      <c r="D44" s="192" t="s">
        <v>648</v>
      </c>
      <c r="E44" s="192"/>
      <c r="F44" s="194">
        <v>24</v>
      </c>
      <c r="G44" s="190"/>
      <c r="H44" s="191"/>
      <c r="I44" s="191"/>
      <c r="J44" s="191"/>
      <c r="K44" s="191"/>
      <c r="L44" s="191"/>
      <c r="M44" s="191"/>
      <c r="N44" s="191"/>
      <c r="O44" s="192"/>
      <c r="P44" s="193"/>
      <c r="Q44" s="197"/>
      <c r="R44" s="183"/>
    </row>
    <row r="45" spans="1:18" s="179" customFormat="1" ht="14.25">
      <c r="A45" s="192"/>
      <c r="B45" s="192"/>
      <c r="C45" s="192" t="s">
        <v>639</v>
      </c>
      <c r="D45" s="192" t="s">
        <v>397</v>
      </c>
      <c r="E45" s="192"/>
      <c r="F45" s="194">
        <v>25</v>
      </c>
      <c r="G45" s="190"/>
      <c r="H45" s="191"/>
      <c r="I45" s="191"/>
      <c r="J45" s="191"/>
      <c r="K45" s="191"/>
      <c r="L45" s="191"/>
      <c r="M45" s="191"/>
      <c r="N45" s="191"/>
      <c r="O45" s="192"/>
      <c r="P45" s="193"/>
      <c r="Q45" s="197"/>
      <c r="R45" s="183"/>
    </row>
    <row r="46" spans="1:18" s="179" customFormat="1" ht="14.25">
      <c r="A46" s="192"/>
      <c r="B46" s="192"/>
      <c r="C46" s="192" t="s">
        <v>382</v>
      </c>
      <c r="D46" s="192" t="s">
        <v>649</v>
      </c>
      <c r="E46" s="192"/>
      <c r="F46" s="194">
        <v>26</v>
      </c>
      <c r="G46" s="191">
        <v>3</v>
      </c>
      <c r="H46" s="191">
        <v>1</v>
      </c>
      <c r="I46" s="191"/>
      <c r="J46" s="191">
        <v>1</v>
      </c>
      <c r="K46" s="191"/>
      <c r="L46" s="191">
        <v>0.5</v>
      </c>
      <c r="M46" s="191">
        <v>1905</v>
      </c>
      <c r="N46" s="191">
        <v>0.5</v>
      </c>
      <c r="O46" s="192"/>
      <c r="P46" s="193"/>
      <c r="Q46" s="197"/>
      <c r="R46" s="183"/>
    </row>
    <row r="47" spans="1:18" s="179" customFormat="1" ht="14.25">
      <c r="A47" s="192"/>
      <c r="B47" s="192"/>
      <c r="C47" s="192" t="s">
        <v>383</v>
      </c>
      <c r="D47" s="192" t="s">
        <v>650</v>
      </c>
      <c r="E47" s="192"/>
      <c r="F47" s="194">
        <v>27</v>
      </c>
      <c r="G47" s="190"/>
      <c r="H47" s="190"/>
      <c r="I47" s="191"/>
      <c r="J47" s="191"/>
      <c r="K47" s="191"/>
      <c r="L47" s="191"/>
      <c r="M47" s="191"/>
      <c r="N47" s="191"/>
      <c r="O47" s="192"/>
      <c r="P47" s="193"/>
      <c r="Q47" s="197"/>
      <c r="R47" s="183"/>
    </row>
    <row r="48" spans="1:20" s="179" customFormat="1" ht="14.25">
      <c r="A48" s="192"/>
      <c r="B48" s="192">
        <v>3</v>
      </c>
      <c r="C48" s="192" t="s">
        <v>38</v>
      </c>
      <c r="D48" s="192"/>
      <c r="E48" s="192"/>
      <c r="F48" s="194">
        <v>28</v>
      </c>
      <c r="G48" s="190">
        <v>0</v>
      </c>
      <c r="H48" s="191">
        <v>0</v>
      </c>
      <c r="I48" s="191"/>
      <c r="J48" s="191">
        <v>0</v>
      </c>
      <c r="K48" s="191"/>
      <c r="L48" s="191">
        <v>0</v>
      </c>
      <c r="M48" s="191"/>
      <c r="N48" s="191">
        <v>0</v>
      </c>
      <c r="O48" s="192"/>
      <c r="P48" s="193"/>
      <c r="Q48" s="197"/>
      <c r="R48" s="200"/>
      <c r="S48" s="192"/>
      <c r="T48" s="192"/>
    </row>
    <row r="49" spans="1:20" s="179" customFormat="1" ht="14.25">
      <c r="A49" s="192" t="s">
        <v>398</v>
      </c>
      <c r="B49" s="192"/>
      <c r="C49" s="192" t="s">
        <v>399</v>
      </c>
      <c r="D49" s="192"/>
      <c r="E49" s="192"/>
      <c r="F49" s="194">
        <v>29</v>
      </c>
      <c r="G49" s="190">
        <f>G50+G181</f>
        <v>25700</v>
      </c>
      <c r="H49" s="191">
        <f>H50+H181</f>
        <v>8085</v>
      </c>
      <c r="I49" s="191"/>
      <c r="J49" s="191">
        <f>J50+J181</f>
        <v>6631</v>
      </c>
      <c r="K49" s="191">
        <f>K50+K181</f>
        <v>4698816</v>
      </c>
      <c r="L49" s="191">
        <f>L50+L181</f>
        <v>5860</v>
      </c>
      <c r="M49" s="191">
        <f>M50+M181</f>
        <v>10862857</v>
      </c>
      <c r="N49" s="191">
        <f>N50+N181</f>
        <v>5124</v>
      </c>
      <c r="O49" s="192"/>
      <c r="P49" s="193"/>
      <c r="Q49" s="197"/>
      <c r="R49" s="200"/>
      <c r="S49" s="192"/>
      <c r="T49" s="192"/>
    </row>
    <row r="50" spans="1:20" s="179" customFormat="1" ht="14.25">
      <c r="A50" s="192"/>
      <c r="B50" s="192">
        <v>1</v>
      </c>
      <c r="C50" s="192"/>
      <c r="D50" s="192"/>
      <c r="E50" s="192" t="s">
        <v>400</v>
      </c>
      <c r="F50" s="194">
        <v>30</v>
      </c>
      <c r="G50" s="190">
        <f>G52+G110+G118+G161</f>
        <v>25698</v>
      </c>
      <c r="H50" s="191">
        <f>H52+H110+H118+H161</f>
        <v>8084</v>
      </c>
      <c r="I50" s="191"/>
      <c r="J50" s="191">
        <f>J52+J110+J118+J161</f>
        <v>6630</v>
      </c>
      <c r="K50" s="191">
        <f>K52+K110+K118+K162</f>
        <v>4698816</v>
      </c>
      <c r="L50" s="191">
        <f>L52+L110+L118+L161</f>
        <v>5860</v>
      </c>
      <c r="M50" s="191">
        <f>M52+M110+M118+M161</f>
        <v>10862857</v>
      </c>
      <c r="N50" s="191">
        <f>N52+N110+N118+N161</f>
        <v>5124</v>
      </c>
      <c r="O50" s="192"/>
      <c r="P50" s="193"/>
      <c r="Q50" s="197"/>
      <c r="R50" s="200"/>
      <c r="S50" s="192"/>
      <c r="T50" s="192"/>
    </row>
    <row r="51" spans="1:20" s="179" customFormat="1" ht="14.25">
      <c r="A51" s="192"/>
      <c r="B51" s="192"/>
      <c r="C51" s="192"/>
      <c r="D51" s="192" t="s">
        <v>367</v>
      </c>
      <c r="E51" s="192"/>
      <c r="F51" s="194"/>
      <c r="G51" s="190"/>
      <c r="H51" s="191"/>
      <c r="I51" s="191">
        <f>I52+I110+I118+I162</f>
        <v>2136940</v>
      </c>
      <c r="J51" s="191"/>
      <c r="K51" s="191"/>
      <c r="L51" s="191"/>
      <c r="M51" s="191"/>
      <c r="N51" s="191"/>
      <c r="O51" s="192"/>
      <c r="P51" s="193"/>
      <c r="Q51" s="197"/>
      <c r="R51" s="200"/>
      <c r="S51" s="192"/>
      <c r="T51" s="192"/>
    </row>
    <row r="52" spans="1:20" s="179" customFormat="1" ht="14.25">
      <c r="A52" s="192"/>
      <c r="B52" s="192"/>
      <c r="C52" s="192" t="s">
        <v>401</v>
      </c>
      <c r="D52" s="192" t="s">
        <v>402</v>
      </c>
      <c r="E52" s="192"/>
      <c r="F52" s="194">
        <v>31</v>
      </c>
      <c r="G52" s="190">
        <f aca="true" t="shared" si="0" ref="G52:N52">G54+G63+G70</f>
        <v>21525</v>
      </c>
      <c r="H52" s="190">
        <f t="shared" si="0"/>
        <v>7074</v>
      </c>
      <c r="I52" s="190">
        <f t="shared" si="0"/>
        <v>1428928</v>
      </c>
      <c r="J52" s="190">
        <f t="shared" si="0"/>
        <v>5534</v>
      </c>
      <c r="K52" s="190">
        <f t="shared" si="0"/>
        <v>3347790</v>
      </c>
      <c r="L52" s="190">
        <f t="shared" si="0"/>
        <v>4839</v>
      </c>
      <c r="M52" s="190">
        <f t="shared" si="0"/>
        <v>8743181</v>
      </c>
      <c r="N52" s="190">
        <f t="shared" si="0"/>
        <v>4078</v>
      </c>
      <c r="O52" s="192"/>
      <c r="P52" s="193"/>
      <c r="Q52" s="197"/>
      <c r="R52" s="200"/>
      <c r="S52" s="192"/>
      <c r="T52" s="192"/>
    </row>
    <row r="53" spans="1:20" s="179" customFormat="1" ht="14.25">
      <c r="A53" s="192"/>
      <c r="B53" s="192"/>
      <c r="C53" s="192"/>
      <c r="D53" s="192" t="s">
        <v>367</v>
      </c>
      <c r="E53" s="192"/>
      <c r="F53" s="194"/>
      <c r="G53" s="190"/>
      <c r="H53" s="191"/>
      <c r="I53" s="191"/>
      <c r="J53" s="191"/>
      <c r="K53" s="191"/>
      <c r="L53" s="191"/>
      <c r="M53" s="191"/>
      <c r="N53" s="191"/>
      <c r="O53" s="192"/>
      <c r="P53" s="193"/>
      <c r="Q53" s="197"/>
      <c r="R53" s="200"/>
      <c r="S53" s="192"/>
      <c r="T53" s="192"/>
    </row>
    <row r="54" spans="1:20" s="179" customFormat="1" ht="14.25">
      <c r="A54" s="192"/>
      <c r="B54" s="192"/>
      <c r="C54" s="192" t="s">
        <v>403</v>
      </c>
      <c r="D54" s="192" t="s">
        <v>404</v>
      </c>
      <c r="E54" s="192"/>
      <c r="F54" s="195">
        <v>32</v>
      </c>
      <c r="G54" s="190">
        <f>G56+G57+G60+G61+G62</f>
        <v>7725</v>
      </c>
      <c r="H54" s="191">
        <f>H56+H57+H60+H61</f>
        <v>2720</v>
      </c>
      <c r="I54" s="191">
        <f>I56+I57+I60+I61+I62</f>
        <v>478343</v>
      </c>
      <c r="J54" s="191">
        <f>J56+J57+J60+J61</f>
        <v>2210</v>
      </c>
      <c r="K54" s="191">
        <f>K56+K57+K61</f>
        <v>1435806</v>
      </c>
      <c r="L54" s="191">
        <f>L56+L57+L60+L61</f>
        <v>1555</v>
      </c>
      <c r="M54" s="191">
        <f>M56+M57+M60+M61+M62</f>
        <v>3094456</v>
      </c>
      <c r="N54" s="191">
        <f>N56+N57+N60+N61</f>
        <v>1240</v>
      </c>
      <c r="O54" s="192"/>
      <c r="P54" s="193"/>
      <c r="Q54" s="197"/>
      <c r="R54" s="200"/>
      <c r="S54" s="192"/>
      <c r="T54" s="192"/>
    </row>
    <row r="55" spans="1:20" s="179" customFormat="1" ht="14.25">
      <c r="A55" s="192"/>
      <c r="B55" s="192"/>
      <c r="C55" s="192"/>
      <c r="D55" s="192"/>
      <c r="E55" s="192"/>
      <c r="F55" s="195"/>
      <c r="G55" s="190"/>
      <c r="H55" s="191"/>
      <c r="I55" s="191"/>
      <c r="J55" s="191"/>
      <c r="K55" s="191"/>
      <c r="L55" s="191"/>
      <c r="M55" s="191"/>
      <c r="N55" s="191"/>
      <c r="O55" s="192"/>
      <c r="P55" s="193"/>
      <c r="Q55" s="197"/>
      <c r="R55" s="200"/>
      <c r="S55" s="192"/>
      <c r="T55" s="192"/>
    </row>
    <row r="56" spans="1:20" s="179" customFormat="1" ht="14.25">
      <c r="A56" s="192"/>
      <c r="B56" s="192"/>
      <c r="C56" s="192" t="s">
        <v>365</v>
      </c>
      <c r="D56" s="192" t="s">
        <v>405</v>
      </c>
      <c r="E56" s="192"/>
      <c r="F56" s="195">
        <v>33</v>
      </c>
      <c r="G56" s="190">
        <v>5500</v>
      </c>
      <c r="H56" s="191">
        <v>2000</v>
      </c>
      <c r="I56" s="191">
        <v>97770</v>
      </c>
      <c r="J56" s="191">
        <v>1500</v>
      </c>
      <c r="K56" s="191">
        <v>685363</v>
      </c>
      <c r="L56" s="191">
        <v>1000</v>
      </c>
      <c r="M56" s="191">
        <v>1968785</v>
      </c>
      <c r="N56" s="191">
        <v>1000</v>
      </c>
      <c r="O56" s="192"/>
      <c r="P56" s="193"/>
      <c r="Q56" s="197"/>
      <c r="R56" s="200"/>
      <c r="S56" s="192"/>
      <c r="T56" s="192"/>
    </row>
    <row r="57" spans="1:20" s="179" customFormat="1" ht="14.25">
      <c r="A57" s="192"/>
      <c r="B57" s="192"/>
      <c r="C57" s="192" t="s">
        <v>372</v>
      </c>
      <c r="D57" s="192" t="s">
        <v>658</v>
      </c>
      <c r="E57" s="192"/>
      <c r="F57" s="195">
        <v>34</v>
      </c>
      <c r="G57" s="190">
        <v>2000</v>
      </c>
      <c r="H57" s="191">
        <v>650</v>
      </c>
      <c r="I57" s="191">
        <v>331564</v>
      </c>
      <c r="J57" s="191">
        <v>650</v>
      </c>
      <c r="K57" s="191">
        <v>682352</v>
      </c>
      <c r="L57" s="191">
        <v>500</v>
      </c>
      <c r="M57" s="191">
        <v>1046770</v>
      </c>
      <c r="N57" s="191">
        <v>200</v>
      </c>
      <c r="O57" s="192"/>
      <c r="P57" s="193"/>
      <c r="Q57" s="197"/>
      <c r="R57" s="200"/>
      <c r="S57" s="192"/>
      <c r="T57" s="192"/>
    </row>
    <row r="58" spans="1:20" s="179" customFormat="1" ht="14.25">
      <c r="A58" s="192"/>
      <c r="B58" s="192"/>
      <c r="C58" s="192"/>
      <c r="D58" s="192" t="s">
        <v>406</v>
      </c>
      <c r="E58" s="192" t="s">
        <v>46</v>
      </c>
      <c r="F58" s="195">
        <v>35</v>
      </c>
      <c r="G58" s="190">
        <v>150</v>
      </c>
      <c r="H58" s="191">
        <v>50</v>
      </c>
      <c r="I58" s="191">
        <v>13402</v>
      </c>
      <c r="J58" s="191">
        <v>50</v>
      </c>
      <c r="K58" s="191">
        <v>36349</v>
      </c>
      <c r="L58" s="191">
        <v>30</v>
      </c>
      <c r="M58" s="191">
        <v>50001</v>
      </c>
      <c r="N58" s="191">
        <v>20</v>
      </c>
      <c r="O58" s="192"/>
      <c r="P58" s="193"/>
      <c r="Q58" s="197"/>
      <c r="R58" s="200"/>
      <c r="S58" s="192"/>
      <c r="T58" s="192"/>
    </row>
    <row r="59" spans="1:20" s="179" customFormat="1" ht="14.25">
      <c r="A59" s="192"/>
      <c r="B59" s="192"/>
      <c r="C59" s="192"/>
      <c r="D59" s="192" t="s">
        <v>407</v>
      </c>
      <c r="E59" s="192" t="s">
        <v>660</v>
      </c>
      <c r="F59" s="195">
        <v>36</v>
      </c>
      <c r="G59" s="190">
        <v>1200</v>
      </c>
      <c r="H59" s="191">
        <v>400</v>
      </c>
      <c r="I59" s="191">
        <v>132913</v>
      </c>
      <c r="J59" s="191">
        <v>400</v>
      </c>
      <c r="K59" s="191">
        <v>341475</v>
      </c>
      <c r="L59" s="191">
        <v>300</v>
      </c>
      <c r="M59" s="191">
        <v>550419</v>
      </c>
      <c r="N59" s="191">
        <v>100</v>
      </c>
      <c r="O59" s="192"/>
      <c r="P59" s="193"/>
      <c r="Q59" s="197"/>
      <c r="R59" s="200"/>
      <c r="S59" s="192"/>
      <c r="T59" s="192"/>
    </row>
    <row r="60" spans="1:20" s="179" customFormat="1" ht="14.25">
      <c r="A60" s="192"/>
      <c r="B60" s="192"/>
      <c r="C60" s="192" t="s">
        <v>373</v>
      </c>
      <c r="D60" s="192" t="s">
        <v>408</v>
      </c>
      <c r="E60" s="192"/>
      <c r="F60" s="195">
        <v>37</v>
      </c>
      <c r="G60" s="190">
        <v>75</v>
      </c>
      <c r="H60" s="191">
        <v>30</v>
      </c>
      <c r="I60" s="191">
        <v>0</v>
      </c>
      <c r="J60" s="191">
        <v>20</v>
      </c>
      <c r="K60" s="191">
        <v>0</v>
      </c>
      <c r="L60" s="191">
        <v>15</v>
      </c>
      <c r="M60" s="191">
        <v>0</v>
      </c>
      <c r="N60" s="191">
        <v>10</v>
      </c>
      <c r="O60" s="192"/>
      <c r="P60" s="193"/>
      <c r="Q60" s="212"/>
      <c r="R60" s="200"/>
      <c r="S60" s="192"/>
      <c r="T60" s="192"/>
    </row>
    <row r="61" spans="1:20" s="179" customFormat="1" ht="14.25">
      <c r="A61" s="192"/>
      <c r="B61" s="192"/>
      <c r="C61" s="192" t="s">
        <v>382</v>
      </c>
      <c r="D61" s="192" t="s">
        <v>661</v>
      </c>
      <c r="E61" s="192"/>
      <c r="F61" s="195">
        <v>38</v>
      </c>
      <c r="G61" s="190">
        <v>150</v>
      </c>
      <c r="H61" s="191">
        <v>40</v>
      </c>
      <c r="I61" s="191">
        <v>49009</v>
      </c>
      <c r="J61" s="191">
        <v>40</v>
      </c>
      <c r="K61" s="191">
        <v>68091</v>
      </c>
      <c r="L61" s="191">
        <v>40</v>
      </c>
      <c r="M61" s="191">
        <v>78901</v>
      </c>
      <c r="N61" s="191">
        <v>30</v>
      </c>
      <c r="O61" s="192"/>
      <c r="P61" s="193"/>
      <c r="Q61" s="197"/>
      <c r="R61" s="200"/>
      <c r="S61" s="192"/>
      <c r="T61" s="192"/>
    </row>
    <row r="62" spans="1:20" s="179" customFormat="1" ht="14.25">
      <c r="A62" s="192"/>
      <c r="B62" s="192"/>
      <c r="C62" s="192" t="s">
        <v>383</v>
      </c>
      <c r="D62" s="192" t="s">
        <v>409</v>
      </c>
      <c r="E62" s="192"/>
      <c r="F62" s="195">
        <v>39</v>
      </c>
      <c r="G62" s="190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v>0</v>
      </c>
      <c r="O62" s="192"/>
      <c r="P62" s="193"/>
      <c r="Q62" s="197"/>
      <c r="R62" s="200"/>
      <c r="S62" s="192"/>
      <c r="T62" s="192"/>
    </row>
    <row r="63" spans="1:20" s="179" customFormat="1" ht="14.25">
      <c r="A63" s="192"/>
      <c r="B63" s="192"/>
      <c r="C63" s="192" t="s">
        <v>410</v>
      </c>
      <c r="D63" s="192" t="s">
        <v>411</v>
      </c>
      <c r="E63" s="192"/>
      <c r="F63" s="195">
        <v>40</v>
      </c>
      <c r="G63" s="190">
        <f>G65+G66+G69</f>
        <v>12640</v>
      </c>
      <c r="H63" s="191">
        <f>H65+H69+H67</f>
        <v>4028</v>
      </c>
      <c r="I63" s="191">
        <f>I65+I69</f>
        <v>950585</v>
      </c>
      <c r="J63" s="191">
        <f>J65+J69+J66</f>
        <v>3018</v>
      </c>
      <c r="K63" s="191">
        <f>K65+K69</f>
        <v>1911984</v>
      </c>
      <c r="L63" s="191">
        <f>L65+L69+L66</f>
        <v>3018</v>
      </c>
      <c r="M63" s="191">
        <f>M65+M66+M69</f>
        <v>5192902</v>
      </c>
      <c r="N63" s="191">
        <f>N65+N69+N66</f>
        <v>2576</v>
      </c>
      <c r="O63" s="192"/>
      <c r="P63" s="193"/>
      <c r="Q63" s="197"/>
      <c r="R63" s="200"/>
      <c r="S63" s="192"/>
      <c r="T63" s="192"/>
    </row>
    <row r="64" spans="1:20" s="179" customFormat="1" ht="14.25">
      <c r="A64" s="192"/>
      <c r="B64" s="192"/>
      <c r="C64" s="192"/>
      <c r="D64" s="192" t="s">
        <v>396</v>
      </c>
      <c r="E64" s="192"/>
      <c r="F64" s="195"/>
      <c r="G64" s="190"/>
      <c r="H64" s="191"/>
      <c r="I64" s="191"/>
      <c r="J64" s="191"/>
      <c r="K64" s="191"/>
      <c r="L64" s="191"/>
      <c r="M64" s="191">
        <f>M65+M66+M69</f>
        <v>5192902</v>
      </c>
      <c r="N64" s="191"/>
      <c r="O64" s="192"/>
      <c r="P64" s="193"/>
      <c r="Q64" s="197"/>
      <c r="R64" s="200"/>
      <c r="S64" s="192"/>
      <c r="T64" s="192"/>
    </row>
    <row r="65" spans="1:20" s="179" customFormat="1" ht="14.25">
      <c r="A65" s="192"/>
      <c r="B65" s="192"/>
      <c r="C65" s="192" t="s">
        <v>365</v>
      </c>
      <c r="D65" s="192" t="s">
        <v>663</v>
      </c>
      <c r="E65" s="192"/>
      <c r="F65" s="195">
        <v>41</v>
      </c>
      <c r="G65" s="190">
        <v>12560</v>
      </c>
      <c r="H65" s="191">
        <v>4000</v>
      </c>
      <c r="I65" s="191">
        <v>938391</v>
      </c>
      <c r="J65" s="191">
        <v>3000</v>
      </c>
      <c r="K65" s="191">
        <v>1886184</v>
      </c>
      <c r="L65" s="191">
        <v>3000</v>
      </c>
      <c r="M65" s="191">
        <v>5162480</v>
      </c>
      <c r="N65" s="191">
        <v>2560</v>
      </c>
      <c r="O65" s="191"/>
      <c r="P65" s="193"/>
      <c r="Q65" s="197"/>
      <c r="R65" s="200"/>
      <c r="S65" s="192"/>
      <c r="T65" s="192"/>
    </row>
    <row r="66" spans="1:20" s="179" customFormat="1" ht="14.25">
      <c r="A66" s="192"/>
      <c r="B66" s="192"/>
      <c r="C66" s="192" t="s">
        <v>372</v>
      </c>
      <c r="D66" s="192" t="s">
        <v>745</v>
      </c>
      <c r="E66" s="192"/>
      <c r="F66" s="195">
        <v>42</v>
      </c>
      <c r="G66" s="190">
        <f>G67+G68</f>
        <v>10</v>
      </c>
      <c r="H66" s="191">
        <f>H67+H68</f>
        <v>3</v>
      </c>
      <c r="I66" s="191"/>
      <c r="J66" s="191">
        <f>J67+J68</f>
        <v>3</v>
      </c>
      <c r="K66" s="191"/>
      <c r="L66" s="191">
        <f>L67+L68</f>
        <v>3</v>
      </c>
      <c r="M66" s="191"/>
      <c r="N66" s="191">
        <f>N67+N68</f>
        <v>1</v>
      </c>
      <c r="O66" s="192"/>
      <c r="P66" s="193"/>
      <c r="Q66" s="197"/>
      <c r="R66" s="200"/>
      <c r="S66" s="192"/>
      <c r="T66" s="192"/>
    </row>
    <row r="67" spans="1:20" s="179" customFormat="1" ht="14.25">
      <c r="A67" s="192"/>
      <c r="B67" s="192"/>
      <c r="C67" s="192"/>
      <c r="D67" s="192" t="s">
        <v>406</v>
      </c>
      <c r="E67" s="192" t="s">
        <v>412</v>
      </c>
      <c r="F67" s="195">
        <v>43</v>
      </c>
      <c r="G67" s="190">
        <v>10</v>
      </c>
      <c r="H67" s="191">
        <v>3</v>
      </c>
      <c r="I67" s="191"/>
      <c r="J67" s="191">
        <v>3</v>
      </c>
      <c r="K67" s="191"/>
      <c r="L67" s="191">
        <v>3</v>
      </c>
      <c r="M67" s="191"/>
      <c r="N67" s="191">
        <v>1</v>
      </c>
      <c r="O67" s="192"/>
      <c r="P67" s="193"/>
      <c r="Q67" s="197"/>
      <c r="R67" s="200"/>
      <c r="S67" s="192"/>
      <c r="T67" s="192"/>
    </row>
    <row r="68" spans="1:20" s="179" customFormat="1" ht="14.25">
      <c r="A68" s="192"/>
      <c r="B68" s="192"/>
      <c r="C68" s="192"/>
      <c r="D68" s="192" t="s">
        <v>407</v>
      </c>
      <c r="E68" s="192" t="s">
        <v>664</v>
      </c>
      <c r="F68" s="195">
        <v>44</v>
      </c>
      <c r="G68" s="190">
        <v>0</v>
      </c>
      <c r="H68" s="191">
        <v>0</v>
      </c>
      <c r="I68" s="191">
        <v>0</v>
      </c>
      <c r="J68" s="191">
        <v>0</v>
      </c>
      <c r="K68" s="191">
        <v>0</v>
      </c>
      <c r="L68" s="191">
        <v>0</v>
      </c>
      <c r="M68" s="191">
        <v>0</v>
      </c>
      <c r="N68" s="191">
        <v>0</v>
      </c>
      <c r="O68" s="192"/>
      <c r="P68" s="193"/>
      <c r="Q68" s="197"/>
      <c r="R68" s="200"/>
      <c r="S68" s="192"/>
      <c r="T68" s="192"/>
    </row>
    <row r="69" spans="1:20" s="179" customFormat="1" ht="14.25">
      <c r="A69" s="192"/>
      <c r="B69" s="192"/>
      <c r="C69" s="192" t="s">
        <v>373</v>
      </c>
      <c r="D69" s="192" t="s">
        <v>665</v>
      </c>
      <c r="E69" s="192"/>
      <c r="F69" s="195">
        <v>45</v>
      </c>
      <c r="G69" s="190">
        <v>70</v>
      </c>
      <c r="H69" s="191">
        <v>25</v>
      </c>
      <c r="I69" s="191">
        <v>12194</v>
      </c>
      <c r="J69" s="191">
        <v>15</v>
      </c>
      <c r="K69" s="191">
        <v>25800</v>
      </c>
      <c r="L69" s="191">
        <v>15</v>
      </c>
      <c r="M69" s="191">
        <v>30422</v>
      </c>
      <c r="N69" s="191">
        <v>15</v>
      </c>
      <c r="O69" s="192"/>
      <c r="P69" s="193"/>
      <c r="Q69" s="197"/>
      <c r="R69" s="200"/>
      <c r="S69" s="192"/>
      <c r="T69" s="192"/>
    </row>
    <row r="70" spans="1:20" s="179" customFormat="1" ht="14.25">
      <c r="A70" s="192"/>
      <c r="B70" s="192"/>
      <c r="C70" s="192" t="s">
        <v>413</v>
      </c>
      <c r="D70" s="192" t="s">
        <v>414</v>
      </c>
      <c r="E70" s="192"/>
      <c r="F70" s="195">
        <v>46</v>
      </c>
      <c r="G70" s="190">
        <f>G73+G74+G76+G95+G96+G97+G109</f>
        <v>1160</v>
      </c>
      <c r="H70" s="191">
        <f>H73+H74+H76+H84+H90+H91+H95+H96+H97+H109</f>
        <v>326</v>
      </c>
      <c r="I70" s="191">
        <f>J73</f>
        <v>0</v>
      </c>
      <c r="J70" s="191">
        <f>J73+J74+J76+J84+J90+J91+J95+J96+J97+J109</f>
        <v>306</v>
      </c>
      <c r="K70" s="191"/>
      <c r="L70" s="191">
        <f>L73+L74+L76+L84+L90+L91+L95+L96+L97+L109</f>
        <v>266</v>
      </c>
      <c r="M70" s="191">
        <f>M74+M95+M96+M97</f>
        <v>455823</v>
      </c>
      <c r="N70" s="191">
        <f>N73+N74+N76+N84+N90+N91+N95+N96+N97+N109</f>
        <v>262</v>
      </c>
      <c r="O70" s="192"/>
      <c r="P70" s="193"/>
      <c r="Q70" s="197"/>
      <c r="R70" s="200"/>
      <c r="S70" s="192"/>
      <c r="T70" s="192"/>
    </row>
    <row r="71" spans="1:20" s="179" customFormat="1" ht="14.25">
      <c r="A71" s="192"/>
      <c r="B71" s="192"/>
      <c r="C71" s="192"/>
      <c r="D71" s="192" t="s">
        <v>415</v>
      </c>
      <c r="E71" s="192"/>
      <c r="F71" s="195"/>
      <c r="G71" s="190"/>
      <c r="H71" s="191"/>
      <c r="I71" s="191"/>
      <c r="J71" s="191"/>
      <c r="K71" s="191"/>
      <c r="L71" s="191"/>
      <c r="M71" s="191"/>
      <c r="N71" s="191"/>
      <c r="O71" s="192"/>
      <c r="P71" s="193"/>
      <c r="Q71" s="197"/>
      <c r="R71" s="200"/>
      <c r="S71" s="192"/>
      <c r="T71" s="192"/>
    </row>
    <row r="72" spans="1:20" s="179" customFormat="1" ht="14.25">
      <c r="A72" s="192"/>
      <c r="B72" s="192"/>
      <c r="C72" s="192"/>
      <c r="D72" s="192" t="s">
        <v>416</v>
      </c>
      <c r="E72" s="192"/>
      <c r="F72" s="195"/>
      <c r="G72" s="190"/>
      <c r="H72" s="191"/>
      <c r="I72" s="191">
        <f>I74+I95+I96+I97+I109</f>
        <v>198604</v>
      </c>
      <c r="J72" s="191"/>
      <c r="K72" s="191">
        <f>K73+K74+K95+K96+K97</f>
        <v>418874</v>
      </c>
      <c r="L72" s="191"/>
      <c r="M72" s="191"/>
      <c r="N72" s="191"/>
      <c r="O72" s="192"/>
      <c r="P72" s="193"/>
      <c r="Q72" s="197"/>
      <c r="R72" s="200"/>
      <c r="S72" s="192"/>
      <c r="T72" s="192"/>
    </row>
    <row r="73" spans="1:20" s="179" customFormat="1" ht="14.25">
      <c r="A73" s="192"/>
      <c r="B73" s="192"/>
      <c r="C73" s="192" t="s">
        <v>365</v>
      </c>
      <c r="D73" s="192" t="s">
        <v>667</v>
      </c>
      <c r="E73" s="192"/>
      <c r="F73" s="195">
        <v>47</v>
      </c>
      <c r="G73" s="190">
        <v>0</v>
      </c>
      <c r="H73" s="191">
        <v>0</v>
      </c>
      <c r="I73" s="191">
        <v>0</v>
      </c>
      <c r="J73" s="191">
        <v>0</v>
      </c>
      <c r="K73" s="191">
        <v>0</v>
      </c>
      <c r="L73" s="191">
        <v>0</v>
      </c>
      <c r="M73" s="191">
        <v>0</v>
      </c>
      <c r="N73" s="191">
        <v>0</v>
      </c>
      <c r="O73" s="192"/>
      <c r="P73" s="193"/>
      <c r="Q73" s="197"/>
      <c r="R73" s="200"/>
      <c r="S73" s="192"/>
      <c r="T73" s="192"/>
    </row>
    <row r="74" spans="1:20" s="179" customFormat="1" ht="14.25">
      <c r="A74" s="192"/>
      <c r="B74" s="192"/>
      <c r="C74" s="192" t="s">
        <v>372</v>
      </c>
      <c r="D74" s="192" t="s">
        <v>417</v>
      </c>
      <c r="E74" s="192"/>
      <c r="F74" s="195">
        <v>48</v>
      </c>
      <c r="G74" s="190">
        <v>100</v>
      </c>
      <c r="H74" s="191">
        <f>H75</f>
        <v>50</v>
      </c>
      <c r="I74" s="191">
        <f>I75</f>
        <v>17500</v>
      </c>
      <c r="J74" s="191">
        <f>J75</f>
        <v>25</v>
      </c>
      <c r="K74" s="191">
        <v>17820</v>
      </c>
      <c r="L74" s="191">
        <f>L75</f>
        <v>15</v>
      </c>
      <c r="M74" s="191">
        <f>M75</f>
        <v>32841</v>
      </c>
      <c r="N74" s="191">
        <f>N75</f>
        <v>10</v>
      </c>
      <c r="O74" s="192"/>
      <c r="P74" s="193"/>
      <c r="Q74" s="197"/>
      <c r="R74" s="200"/>
      <c r="S74" s="192"/>
      <c r="T74" s="192"/>
    </row>
    <row r="75" spans="1:20" s="179" customFormat="1" ht="14.25">
      <c r="A75" s="192"/>
      <c r="B75" s="192"/>
      <c r="C75" s="192"/>
      <c r="D75" s="192" t="s">
        <v>406</v>
      </c>
      <c r="E75" s="192" t="s">
        <v>668</v>
      </c>
      <c r="F75" s="195">
        <v>49</v>
      </c>
      <c r="G75" s="190">
        <v>100</v>
      </c>
      <c r="H75" s="191">
        <v>50</v>
      </c>
      <c r="I75" s="191">
        <v>17500</v>
      </c>
      <c r="J75" s="191">
        <v>25</v>
      </c>
      <c r="K75" s="191">
        <v>17820</v>
      </c>
      <c r="L75" s="191">
        <v>15</v>
      </c>
      <c r="M75" s="191">
        <v>32841</v>
      </c>
      <c r="N75" s="191">
        <v>10</v>
      </c>
      <c r="O75" s="192"/>
      <c r="P75" s="193"/>
      <c r="Q75" s="197"/>
      <c r="R75" s="200"/>
      <c r="S75" s="192"/>
      <c r="T75" s="192"/>
    </row>
    <row r="76" spans="1:20" s="179" customFormat="1" ht="14.25">
      <c r="A76" s="192"/>
      <c r="B76" s="192"/>
      <c r="C76" s="192" t="s">
        <v>373</v>
      </c>
      <c r="D76" s="192" t="s">
        <v>418</v>
      </c>
      <c r="E76" s="192"/>
      <c r="F76" s="195">
        <v>50</v>
      </c>
      <c r="G76" s="190">
        <f>G78+G80</f>
        <v>5</v>
      </c>
      <c r="H76" s="191">
        <f>H78</f>
        <v>2</v>
      </c>
      <c r="I76" s="191"/>
      <c r="J76" s="191">
        <f>J78</f>
        <v>2</v>
      </c>
      <c r="K76" s="191"/>
      <c r="L76" s="191">
        <f>L78</f>
        <v>1</v>
      </c>
      <c r="M76" s="191"/>
      <c r="N76" s="191">
        <f>N78</f>
        <v>0</v>
      </c>
      <c r="O76" s="192"/>
      <c r="P76" s="193"/>
      <c r="Q76" s="197"/>
      <c r="R76" s="200"/>
      <c r="S76" s="192"/>
      <c r="T76" s="192"/>
    </row>
    <row r="77" spans="1:20" s="179" customFormat="1" ht="14.25">
      <c r="A77" s="192"/>
      <c r="B77" s="192"/>
      <c r="C77" s="192"/>
      <c r="D77" s="192"/>
      <c r="E77" s="192"/>
      <c r="F77" s="195"/>
      <c r="G77" s="190"/>
      <c r="H77" s="191"/>
      <c r="I77" s="191"/>
      <c r="J77" s="191"/>
      <c r="K77" s="191"/>
      <c r="L77" s="191"/>
      <c r="M77" s="191"/>
      <c r="N77" s="191"/>
      <c r="O77" s="192"/>
      <c r="P77" s="193"/>
      <c r="Q77" s="197"/>
      <c r="R77" s="200"/>
      <c r="S77" s="192"/>
      <c r="T77" s="192"/>
    </row>
    <row r="78" spans="1:20" s="179" customFormat="1" ht="14.25">
      <c r="A78" s="192"/>
      <c r="B78" s="192"/>
      <c r="C78" s="192"/>
      <c r="D78" s="192" t="s">
        <v>376</v>
      </c>
      <c r="E78" s="192" t="s">
        <v>57</v>
      </c>
      <c r="F78" s="195">
        <v>51</v>
      </c>
      <c r="G78" s="190">
        <v>5</v>
      </c>
      <c r="H78" s="191">
        <v>2</v>
      </c>
      <c r="I78" s="191"/>
      <c r="J78" s="191">
        <v>2</v>
      </c>
      <c r="K78" s="191"/>
      <c r="L78" s="191">
        <v>1</v>
      </c>
      <c r="M78" s="191"/>
      <c r="N78" s="191">
        <v>0</v>
      </c>
      <c r="O78" s="192"/>
      <c r="P78" s="193"/>
      <c r="Q78" s="197"/>
      <c r="R78" s="200"/>
      <c r="S78" s="192"/>
      <c r="T78" s="192"/>
    </row>
    <row r="79" spans="1:20" s="179" customFormat="1" ht="14.25">
      <c r="A79" s="192"/>
      <c r="B79" s="192"/>
      <c r="C79" s="192"/>
      <c r="D79" s="192"/>
      <c r="E79" s="192" t="s">
        <v>419</v>
      </c>
      <c r="F79" s="195">
        <v>52</v>
      </c>
      <c r="G79" s="190"/>
      <c r="H79" s="191"/>
      <c r="I79" s="191"/>
      <c r="J79" s="191"/>
      <c r="K79" s="191"/>
      <c r="L79" s="191"/>
      <c r="M79" s="191"/>
      <c r="N79" s="191"/>
      <c r="O79" s="192"/>
      <c r="P79" s="193"/>
      <c r="Q79" s="197"/>
      <c r="R79" s="200"/>
      <c r="S79" s="192"/>
      <c r="T79" s="192"/>
    </row>
    <row r="80" spans="1:20" s="179" customFormat="1" ht="14.25">
      <c r="A80" s="192"/>
      <c r="B80" s="192"/>
      <c r="C80" s="192"/>
      <c r="D80" s="192" t="s">
        <v>378</v>
      </c>
      <c r="E80" s="192" t="s">
        <v>60</v>
      </c>
      <c r="F80" s="195">
        <v>53</v>
      </c>
      <c r="G80" s="190">
        <v>0</v>
      </c>
      <c r="H80" s="191">
        <v>0</v>
      </c>
      <c r="I80" s="191"/>
      <c r="J80" s="191">
        <v>0</v>
      </c>
      <c r="K80" s="191"/>
      <c r="L80" s="191">
        <v>0</v>
      </c>
      <c r="M80" s="191">
        <v>0</v>
      </c>
      <c r="N80" s="191">
        <v>0</v>
      </c>
      <c r="O80" s="192"/>
      <c r="P80" s="193"/>
      <c r="Q80" s="197"/>
      <c r="R80" s="200"/>
      <c r="S80" s="192"/>
      <c r="T80" s="192"/>
    </row>
    <row r="81" spans="1:20" s="179" customFormat="1" ht="14.25">
      <c r="A81" s="192"/>
      <c r="B81" s="192"/>
      <c r="C81" s="192"/>
      <c r="D81" s="192"/>
      <c r="E81" s="192" t="s">
        <v>420</v>
      </c>
      <c r="F81" s="195">
        <v>54</v>
      </c>
      <c r="G81" s="190">
        <v>0</v>
      </c>
      <c r="H81" s="191"/>
      <c r="I81" s="191"/>
      <c r="J81" s="191"/>
      <c r="K81" s="191"/>
      <c r="L81" s="191"/>
      <c r="M81" s="191"/>
      <c r="N81" s="191"/>
      <c r="O81" s="192"/>
      <c r="P81" s="193"/>
      <c r="Q81" s="197"/>
      <c r="R81" s="200"/>
      <c r="S81" s="192"/>
      <c r="T81" s="192"/>
    </row>
    <row r="82" spans="1:20" s="179" customFormat="1" ht="14.25">
      <c r="A82" s="192"/>
      <c r="B82" s="192"/>
      <c r="C82" s="192"/>
      <c r="D82" s="192"/>
      <c r="E82" s="192" t="s">
        <v>421</v>
      </c>
      <c r="F82" s="195">
        <v>55</v>
      </c>
      <c r="G82" s="190">
        <v>0</v>
      </c>
      <c r="H82" s="191"/>
      <c r="I82" s="191"/>
      <c r="J82" s="191"/>
      <c r="K82" s="191"/>
      <c r="L82" s="191"/>
      <c r="M82" s="191"/>
      <c r="N82" s="191"/>
      <c r="O82" s="192"/>
      <c r="P82" s="193"/>
      <c r="Q82" s="197"/>
      <c r="R82" s="200"/>
      <c r="S82" s="192"/>
      <c r="T82" s="192"/>
    </row>
    <row r="83" spans="1:20" s="179" customFormat="1" ht="14.25">
      <c r="A83" s="192"/>
      <c r="B83" s="192"/>
      <c r="C83" s="192"/>
      <c r="D83" s="192"/>
      <c r="E83" s="192" t="s">
        <v>422</v>
      </c>
      <c r="F83" s="195">
        <v>56</v>
      </c>
      <c r="G83" s="190">
        <v>0</v>
      </c>
      <c r="H83" s="191"/>
      <c r="I83" s="191"/>
      <c r="J83" s="191"/>
      <c r="K83" s="191"/>
      <c r="L83" s="191"/>
      <c r="M83" s="191"/>
      <c r="N83" s="191"/>
      <c r="O83" s="192"/>
      <c r="P83" s="193"/>
      <c r="Q83" s="197"/>
      <c r="R83" s="200"/>
      <c r="S83" s="192"/>
      <c r="T83" s="192"/>
    </row>
    <row r="84" spans="1:20" s="179" customFormat="1" ht="14.25">
      <c r="A84" s="192"/>
      <c r="B84" s="192"/>
      <c r="C84" s="192" t="s">
        <v>382</v>
      </c>
      <c r="D84" s="192" t="s">
        <v>423</v>
      </c>
      <c r="E84" s="192"/>
      <c r="F84" s="195">
        <v>57</v>
      </c>
      <c r="G84" s="190">
        <v>0</v>
      </c>
      <c r="H84" s="191">
        <v>0</v>
      </c>
      <c r="I84" s="191"/>
      <c r="J84" s="191">
        <v>0</v>
      </c>
      <c r="K84" s="191"/>
      <c r="L84" s="191">
        <v>0</v>
      </c>
      <c r="M84" s="191"/>
      <c r="N84" s="191">
        <v>0</v>
      </c>
      <c r="O84" s="192"/>
      <c r="P84" s="193"/>
      <c r="Q84" s="197"/>
      <c r="R84" s="200"/>
      <c r="S84" s="192"/>
      <c r="T84" s="192"/>
    </row>
    <row r="85" spans="1:20" s="179" customFormat="1" ht="14.25">
      <c r="A85" s="192"/>
      <c r="B85" s="192"/>
      <c r="C85" s="192"/>
      <c r="D85" s="192" t="s">
        <v>416</v>
      </c>
      <c r="E85" s="192"/>
      <c r="F85" s="195"/>
      <c r="G85" s="190"/>
      <c r="H85" s="191"/>
      <c r="I85" s="191"/>
      <c r="J85" s="191"/>
      <c r="K85" s="191"/>
      <c r="L85" s="191"/>
      <c r="M85" s="191"/>
      <c r="N85" s="191"/>
      <c r="O85" s="192"/>
      <c r="P85" s="193"/>
      <c r="Q85" s="197"/>
      <c r="R85" s="200"/>
      <c r="S85" s="192"/>
      <c r="T85" s="192"/>
    </row>
    <row r="86" spans="1:20" s="179" customFormat="1" ht="14.25">
      <c r="A86" s="192"/>
      <c r="B86" s="192"/>
      <c r="C86" s="192"/>
      <c r="D86" s="192" t="s">
        <v>424</v>
      </c>
      <c r="E86" s="192" t="s">
        <v>341</v>
      </c>
      <c r="F86" s="195">
        <v>58</v>
      </c>
      <c r="G86" s="190">
        <v>0</v>
      </c>
      <c r="H86" s="191">
        <v>0</v>
      </c>
      <c r="I86" s="191"/>
      <c r="J86" s="191">
        <v>0</v>
      </c>
      <c r="K86" s="191"/>
      <c r="L86" s="191">
        <v>0</v>
      </c>
      <c r="M86" s="191"/>
      <c r="N86" s="191">
        <v>0</v>
      </c>
      <c r="O86" s="192"/>
      <c r="P86" s="193"/>
      <c r="Q86" s="197"/>
      <c r="R86" s="200"/>
      <c r="S86" s="192"/>
      <c r="T86" s="192"/>
    </row>
    <row r="87" spans="1:20" s="179" customFormat="1" ht="14.25">
      <c r="A87" s="192"/>
      <c r="B87" s="192"/>
      <c r="C87" s="192"/>
      <c r="D87" s="192" t="s">
        <v>425</v>
      </c>
      <c r="E87" s="192" t="s">
        <v>342</v>
      </c>
      <c r="F87" s="195">
        <v>59</v>
      </c>
      <c r="G87" s="190">
        <v>0</v>
      </c>
      <c r="H87" s="191">
        <v>0</v>
      </c>
      <c r="I87" s="191"/>
      <c r="J87" s="191">
        <v>0</v>
      </c>
      <c r="K87" s="191"/>
      <c r="L87" s="191">
        <v>0</v>
      </c>
      <c r="M87" s="191"/>
      <c r="N87" s="191">
        <v>0</v>
      </c>
      <c r="O87" s="192"/>
      <c r="P87" s="193"/>
      <c r="Q87" s="197"/>
      <c r="R87" s="200"/>
      <c r="S87" s="192"/>
      <c r="T87" s="192"/>
    </row>
    <row r="88" spans="1:20" s="179" customFormat="1" ht="14.25">
      <c r="A88" s="192"/>
      <c r="B88" s="192"/>
      <c r="C88" s="192"/>
      <c r="D88" s="192" t="s">
        <v>426</v>
      </c>
      <c r="E88" s="192" t="s">
        <v>427</v>
      </c>
      <c r="F88" s="195">
        <v>60</v>
      </c>
      <c r="G88" s="190">
        <v>0</v>
      </c>
      <c r="H88" s="191">
        <v>0</v>
      </c>
      <c r="I88" s="191"/>
      <c r="J88" s="191">
        <v>0</v>
      </c>
      <c r="K88" s="191"/>
      <c r="L88" s="191">
        <v>0</v>
      </c>
      <c r="M88" s="191"/>
      <c r="N88" s="191">
        <v>0</v>
      </c>
      <c r="O88" s="192"/>
      <c r="P88" s="193"/>
      <c r="Q88" s="197"/>
      <c r="R88" s="200"/>
      <c r="S88" s="192"/>
      <c r="T88" s="192"/>
    </row>
    <row r="89" spans="1:20" s="179" customFormat="1" ht="14.25">
      <c r="A89" s="192"/>
      <c r="B89" s="192"/>
      <c r="C89" s="192"/>
      <c r="D89" s="192" t="s">
        <v>428</v>
      </c>
      <c r="E89" s="192" t="s">
        <v>71</v>
      </c>
      <c r="F89" s="195">
        <v>61</v>
      </c>
      <c r="G89" s="190">
        <v>0</v>
      </c>
      <c r="H89" s="191">
        <v>0</v>
      </c>
      <c r="I89" s="191"/>
      <c r="J89" s="191">
        <v>0</v>
      </c>
      <c r="K89" s="191"/>
      <c r="L89" s="191">
        <v>0</v>
      </c>
      <c r="M89" s="191"/>
      <c r="N89" s="191">
        <v>0</v>
      </c>
      <c r="O89" s="192"/>
      <c r="P89" s="193"/>
      <c r="Q89" s="197"/>
      <c r="R89" s="200"/>
      <c r="S89" s="192"/>
      <c r="T89" s="192"/>
    </row>
    <row r="90" spans="1:20" s="179" customFormat="1" ht="14.25">
      <c r="A90" s="192"/>
      <c r="B90" s="192"/>
      <c r="C90" s="192" t="s">
        <v>383</v>
      </c>
      <c r="D90" s="192" t="s">
        <v>586</v>
      </c>
      <c r="E90" s="192"/>
      <c r="F90" s="195">
        <v>62</v>
      </c>
      <c r="G90" s="190">
        <v>0</v>
      </c>
      <c r="H90" s="191">
        <v>0</v>
      </c>
      <c r="I90" s="191"/>
      <c r="J90" s="191">
        <v>0</v>
      </c>
      <c r="K90" s="191"/>
      <c r="L90" s="191">
        <v>0</v>
      </c>
      <c r="M90" s="191">
        <v>0</v>
      </c>
      <c r="N90" s="191">
        <v>0</v>
      </c>
      <c r="O90" s="192"/>
      <c r="P90" s="193"/>
      <c r="Q90" s="197"/>
      <c r="R90" s="200"/>
      <c r="S90" s="192"/>
      <c r="T90" s="192"/>
    </row>
    <row r="91" spans="1:20" s="179" customFormat="1" ht="14.25">
      <c r="A91" s="192"/>
      <c r="B91" s="192"/>
      <c r="C91" s="192" t="s">
        <v>385</v>
      </c>
      <c r="D91" s="192" t="s">
        <v>429</v>
      </c>
      <c r="E91" s="192"/>
      <c r="F91" s="195">
        <v>63</v>
      </c>
      <c r="G91" s="190">
        <v>0</v>
      </c>
      <c r="H91" s="191">
        <v>0</v>
      </c>
      <c r="I91" s="191"/>
      <c r="J91" s="191">
        <v>0</v>
      </c>
      <c r="K91" s="191"/>
      <c r="L91" s="191">
        <v>0</v>
      </c>
      <c r="M91" s="191">
        <v>0</v>
      </c>
      <c r="N91" s="191">
        <v>0</v>
      </c>
      <c r="O91" s="192"/>
      <c r="P91" s="193"/>
      <c r="Q91" s="197"/>
      <c r="R91" s="200"/>
      <c r="S91" s="192"/>
      <c r="T91" s="192"/>
    </row>
    <row r="92" spans="1:20" s="179" customFormat="1" ht="14.25">
      <c r="A92" s="192"/>
      <c r="B92" s="192"/>
      <c r="C92" s="192"/>
      <c r="D92" s="192" t="s">
        <v>430</v>
      </c>
      <c r="E92" s="192"/>
      <c r="F92" s="195">
        <v>64</v>
      </c>
      <c r="G92" s="190">
        <v>0</v>
      </c>
      <c r="H92" s="191"/>
      <c r="I92" s="191"/>
      <c r="J92" s="191"/>
      <c r="K92" s="191"/>
      <c r="L92" s="191"/>
      <c r="M92" s="191"/>
      <c r="N92" s="191"/>
      <c r="O92" s="192"/>
      <c r="P92" s="193"/>
      <c r="Q92" s="197"/>
      <c r="R92" s="200"/>
      <c r="S92" s="192"/>
      <c r="T92" s="192"/>
    </row>
    <row r="93" spans="1:20" s="179" customFormat="1" ht="14.25">
      <c r="A93" s="192"/>
      <c r="B93" s="192"/>
      <c r="C93" s="192"/>
      <c r="D93" s="192"/>
      <c r="E93" s="192" t="s">
        <v>431</v>
      </c>
      <c r="F93" s="195">
        <v>65</v>
      </c>
      <c r="G93" s="190">
        <v>0</v>
      </c>
      <c r="H93" s="191"/>
      <c r="I93" s="191"/>
      <c r="J93" s="191"/>
      <c r="K93" s="191"/>
      <c r="L93" s="191"/>
      <c r="M93" s="191"/>
      <c r="N93" s="191"/>
      <c r="O93" s="192"/>
      <c r="P93" s="193"/>
      <c r="Q93" s="197"/>
      <c r="R93" s="200"/>
      <c r="S93" s="192"/>
      <c r="T93" s="192"/>
    </row>
    <row r="94" spans="1:20" s="179" customFormat="1" ht="14.25">
      <c r="A94" s="192"/>
      <c r="B94" s="192"/>
      <c r="C94" s="192"/>
      <c r="D94" s="192"/>
      <c r="E94" s="192" t="s">
        <v>432</v>
      </c>
      <c r="F94" s="195">
        <v>66</v>
      </c>
      <c r="G94" s="190">
        <v>0</v>
      </c>
      <c r="H94" s="191"/>
      <c r="I94" s="191"/>
      <c r="J94" s="191"/>
      <c r="K94" s="191"/>
      <c r="L94" s="191"/>
      <c r="M94" s="191"/>
      <c r="N94" s="191"/>
      <c r="O94" s="192"/>
      <c r="P94" s="193"/>
      <c r="Q94" s="197"/>
      <c r="R94" s="200"/>
      <c r="S94" s="192"/>
      <c r="T94" s="192"/>
    </row>
    <row r="95" spans="1:20" s="179" customFormat="1" ht="14.25">
      <c r="A95" s="192"/>
      <c r="B95" s="192"/>
      <c r="C95" s="192" t="s">
        <v>433</v>
      </c>
      <c r="D95" s="192" t="s">
        <v>589</v>
      </c>
      <c r="E95" s="192"/>
      <c r="F95" s="195">
        <v>67</v>
      </c>
      <c r="G95" s="190">
        <v>35</v>
      </c>
      <c r="H95" s="191">
        <v>10</v>
      </c>
      <c r="I95" s="191">
        <v>8512</v>
      </c>
      <c r="J95" s="191">
        <v>10</v>
      </c>
      <c r="K95" s="191">
        <v>14387</v>
      </c>
      <c r="L95" s="191">
        <v>10</v>
      </c>
      <c r="M95" s="191">
        <v>20641</v>
      </c>
      <c r="N95" s="191">
        <v>5</v>
      </c>
      <c r="O95" s="192"/>
      <c r="P95" s="193"/>
      <c r="Q95" s="197"/>
      <c r="R95" s="200"/>
      <c r="S95" s="192"/>
      <c r="T95" s="192"/>
    </row>
    <row r="96" spans="1:20" s="179" customFormat="1" ht="14.25">
      <c r="A96" s="192"/>
      <c r="B96" s="192"/>
      <c r="C96" s="192" t="s">
        <v>434</v>
      </c>
      <c r="D96" s="192" t="s">
        <v>591</v>
      </c>
      <c r="E96" s="192"/>
      <c r="F96" s="195">
        <v>68</v>
      </c>
      <c r="G96" s="190">
        <v>15</v>
      </c>
      <c r="H96" s="191">
        <v>4</v>
      </c>
      <c r="I96" s="191">
        <v>1569</v>
      </c>
      <c r="J96" s="191">
        <v>4</v>
      </c>
      <c r="K96" s="191">
        <v>2249</v>
      </c>
      <c r="L96" s="191">
        <v>4</v>
      </c>
      <c r="M96" s="191">
        <v>4581</v>
      </c>
      <c r="N96" s="191">
        <v>3</v>
      </c>
      <c r="O96" s="192"/>
      <c r="P96" s="193"/>
      <c r="Q96" s="197"/>
      <c r="R96" s="200"/>
      <c r="S96" s="192"/>
      <c r="T96" s="192"/>
    </row>
    <row r="97" spans="1:20" s="179" customFormat="1" ht="14.25">
      <c r="A97" s="192"/>
      <c r="B97" s="192"/>
      <c r="C97" s="192" t="s">
        <v>435</v>
      </c>
      <c r="D97" s="196" t="s">
        <v>436</v>
      </c>
      <c r="E97" s="192"/>
      <c r="F97" s="195">
        <v>69</v>
      </c>
      <c r="G97" s="190">
        <f>G98+G99+G101</f>
        <v>805</v>
      </c>
      <c r="H97" s="191">
        <f>H98+H99+H101</f>
        <v>210</v>
      </c>
      <c r="I97" s="191">
        <f>I98+I99</f>
        <v>134896</v>
      </c>
      <c r="J97" s="191">
        <f>J98+J99+J101</f>
        <v>215</v>
      </c>
      <c r="K97" s="191">
        <f>K98+K99+K109</f>
        <v>384418</v>
      </c>
      <c r="L97" s="191">
        <f>L98+L99+L101</f>
        <v>186</v>
      </c>
      <c r="M97" s="191">
        <f>M98+M99+M101+M109</f>
        <v>397760</v>
      </c>
      <c r="N97" s="191">
        <f>N98+N99+N101</f>
        <v>194</v>
      </c>
      <c r="O97" s="192"/>
      <c r="P97" s="193"/>
      <c r="Q97" s="197"/>
      <c r="R97" s="200"/>
      <c r="S97" s="192"/>
      <c r="T97" s="192"/>
    </row>
    <row r="98" spans="1:20" s="179" customFormat="1" ht="14.25">
      <c r="A98" s="192"/>
      <c r="B98" s="192"/>
      <c r="C98" s="192"/>
      <c r="D98" s="196" t="s">
        <v>437</v>
      </c>
      <c r="E98" s="192" t="s">
        <v>343</v>
      </c>
      <c r="F98" s="195">
        <v>70</v>
      </c>
      <c r="G98" s="190">
        <v>689</v>
      </c>
      <c r="H98" s="191">
        <v>170</v>
      </c>
      <c r="I98" s="191">
        <v>119128</v>
      </c>
      <c r="J98" s="191">
        <v>170</v>
      </c>
      <c r="K98" s="191">
        <v>239576</v>
      </c>
      <c r="L98" s="191">
        <v>170</v>
      </c>
      <c r="M98" s="191">
        <v>361345</v>
      </c>
      <c r="N98" s="191">
        <v>179</v>
      </c>
      <c r="O98" s="192"/>
      <c r="P98" s="193"/>
      <c r="Q98" s="197"/>
      <c r="R98" s="200"/>
      <c r="S98" s="192"/>
      <c r="T98" s="192"/>
    </row>
    <row r="99" spans="1:20" s="179" customFormat="1" ht="14.25">
      <c r="A99" s="192"/>
      <c r="B99" s="192"/>
      <c r="C99" s="192"/>
      <c r="D99" s="196" t="s">
        <v>438</v>
      </c>
      <c r="E99" s="192" t="s">
        <v>439</v>
      </c>
      <c r="F99" s="195">
        <v>71</v>
      </c>
      <c r="G99" s="190">
        <v>45</v>
      </c>
      <c r="H99" s="191">
        <v>20</v>
      </c>
      <c r="I99" s="191">
        <v>15768</v>
      </c>
      <c r="J99" s="191">
        <v>15</v>
      </c>
      <c r="K99" s="191">
        <v>25510</v>
      </c>
      <c r="L99" s="191">
        <v>5</v>
      </c>
      <c r="M99" s="191">
        <v>36400</v>
      </c>
      <c r="N99" s="191">
        <v>5</v>
      </c>
      <c r="O99" s="192"/>
      <c r="P99" s="193"/>
      <c r="Q99" s="197"/>
      <c r="R99" s="200"/>
      <c r="S99" s="192"/>
      <c r="T99" s="192"/>
    </row>
    <row r="100" spans="1:20" s="179" customFormat="1" ht="14.25">
      <c r="A100" s="192"/>
      <c r="B100" s="192"/>
      <c r="C100" s="192"/>
      <c r="D100" s="192"/>
      <c r="E100" s="192" t="s">
        <v>440</v>
      </c>
      <c r="F100" s="195"/>
      <c r="G100" s="190"/>
      <c r="H100" s="191"/>
      <c r="I100" s="191"/>
      <c r="J100" s="191"/>
      <c r="K100" s="191"/>
      <c r="L100" s="191"/>
      <c r="M100" s="191"/>
      <c r="N100" s="191"/>
      <c r="O100" s="192"/>
      <c r="P100" s="193"/>
      <c r="Q100" s="197"/>
      <c r="R100" s="200"/>
      <c r="S100" s="192"/>
      <c r="T100" s="192"/>
    </row>
    <row r="101" spans="1:20" s="179" customFormat="1" ht="14.25">
      <c r="A101" s="192"/>
      <c r="B101" s="192"/>
      <c r="C101" s="192"/>
      <c r="D101" s="192" t="s">
        <v>441</v>
      </c>
      <c r="E101" s="192" t="s">
        <v>77</v>
      </c>
      <c r="F101" s="195">
        <v>72</v>
      </c>
      <c r="G101" s="190">
        <v>71</v>
      </c>
      <c r="H101" s="191">
        <v>20</v>
      </c>
      <c r="I101" s="191">
        <v>0</v>
      </c>
      <c r="J101" s="191">
        <v>30</v>
      </c>
      <c r="K101" s="191">
        <v>0</v>
      </c>
      <c r="L101" s="191">
        <v>11</v>
      </c>
      <c r="M101" s="191">
        <v>0</v>
      </c>
      <c r="N101" s="191">
        <v>10</v>
      </c>
      <c r="O101" s="192"/>
      <c r="P101" s="193"/>
      <c r="Q101" s="197"/>
      <c r="R101" s="200"/>
      <c r="S101" s="192"/>
      <c r="T101" s="192"/>
    </row>
    <row r="102" spans="1:20" s="179" customFormat="1" ht="14.25">
      <c r="A102" s="192"/>
      <c r="B102" s="192"/>
      <c r="C102" s="192"/>
      <c r="D102" s="192" t="s">
        <v>442</v>
      </c>
      <c r="E102" s="192" t="s">
        <v>443</v>
      </c>
      <c r="F102" s="195">
        <v>73</v>
      </c>
      <c r="G102" s="190">
        <v>0</v>
      </c>
      <c r="H102" s="191">
        <v>0</v>
      </c>
      <c r="I102" s="191"/>
      <c r="J102" s="191">
        <v>0</v>
      </c>
      <c r="K102" s="191"/>
      <c r="L102" s="191">
        <v>0</v>
      </c>
      <c r="M102" s="191"/>
      <c r="N102" s="191">
        <v>0</v>
      </c>
      <c r="O102" s="192"/>
      <c r="P102" s="193"/>
      <c r="Q102" s="197"/>
      <c r="R102" s="200"/>
      <c r="S102" s="192"/>
      <c r="T102" s="192"/>
    </row>
    <row r="103" spans="1:20" s="179" customFormat="1" ht="14.25">
      <c r="A103" s="192"/>
      <c r="B103" s="192"/>
      <c r="C103" s="192"/>
      <c r="D103" s="192"/>
      <c r="E103" s="192" t="s">
        <v>444</v>
      </c>
      <c r="F103" s="195"/>
      <c r="G103" s="190">
        <v>0</v>
      </c>
      <c r="H103" s="191">
        <v>0</v>
      </c>
      <c r="I103" s="191"/>
      <c r="J103" s="191">
        <v>0</v>
      </c>
      <c r="K103" s="191"/>
      <c r="L103" s="191">
        <v>0</v>
      </c>
      <c r="M103" s="191"/>
      <c r="N103" s="191">
        <v>0</v>
      </c>
      <c r="O103" s="192"/>
      <c r="P103" s="193"/>
      <c r="Q103" s="197"/>
      <c r="R103" s="200"/>
      <c r="S103" s="192"/>
      <c r="T103" s="192"/>
    </row>
    <row r="104" spans="1:20" s="179" customFormat="1" ht="14.25">
      <c r="A104" s="192"/>
      <c r="B104" s="192"/>
      <c r="C104" s="192"/>
      <c r="D104" s="192"/>
      <c r="E104" s="192" t="s">
        <v>445</v>
      </c>
      <c r="F104" s="195">
        <v>74</v>
      </c>
      <c r="G104" s="190">
        <v>0</v>
      </c>
      <c r="H104" s="191">
        <v>0</v>
      </c>
      <c r="I104" s="191"/>
      <c r="J104" s="191">
        <v>0</v>
      </c>
      <c r="K104" s="191"/>
      <c r="L104" s="191">
        <v>0</v>
      </c>
      <c r="M104" s="191"/>
      <c r="N104" s="191">
        <v>0</v>
      </c>
      <c r="O104" s="192"/>
      <c r="P104" s="193"/>
      <c r="Q104" s="197"/>
      <c r="R104" s="200"/>
      <c r="S104" s="192"/>
      <c r="T104" s="192"/>
    </row>
    <row r="105" spans="1:20" s="179" customFormat="1" ht="14.25">
      <c r="A105" s="192"/>
      <c r="B105" s="192"/>
      <c r="C105" s="192"/>
      <c r="D105" s="192" t="s">
        <v>446</v>
      </c>
      <c r="E105" s="192" t="s">
        <v>598</v>
      </c>
      <c r="F105" s="195">
        <v>75</v>
      </c>
      <c r="G105" s="190">
        <v>0</v>
      </c>
      <c r="H105" s="191">
        <v>0</v>
      </c>
      <c r="I105" s="191"/>
      <c r="J105" s="191">
        <v>0</v>
      </c>
      <c r="K105" s="191"/>
      <c r="L105" s="191">
        <v>0</v>
      </c>
      <c r="M105" s="191"/>
      <c r="N105" s="191">
        <v>0</v>
      </c>
      <c r="O105" s="192"/>
      <c r="P105" s="193"/>
      <c r="Q105" s="197"/>
      <c r="R105" s="200"/>
      <c r="S105" s="192"/>
      <c r="T105" s="192"/>
    </row>
    <row r="106" spans="1:20" s="179" customFormat="1" ht="14.25">
      <c r="A106" s="192"/>
      <c r="B106" s="192"/>
      <c r="C106" s="192"/>
      <c r="D106" s="192" t="s">
        <v>447</v>
      </c>
      <c r="E106" s="192" t="s">
        <v>448</v>
      </c>
      <c r="F106" s="195">
        <v>76</v>
      </c>
      <c r="G106" s="190">
        <v>0</v>
      </c>
      <c r="H106" s="191">
        <v>0</v>
      </c>
      <c r="I106" s="191"/>
      <c r="J106" s="191">
        <v>0</v>
      </c>
      <c r="K106" s="191"/>
      <c r="L106" s="191">
        <v>0</v>
      </c>
      <c r="M106" s="191"/>
      <c r="N106" s="191">
        <v>0</v>
      </c>
      <c r="O106" s="192"/>
      <c r="P106" s="193"/>
      <c r="Q106" s="197"/>
      <c r="R106" s="200"/>
      <c r="S106" s="192"/>
      <c r="T106" s="192"/>
    </row>
    <row r="107" spans="1:20" s="179" customFormat="1" ht="14.25">
      <c r="A107" s="192"/>
      <c r="B107" s="192"/>
      <c r="C107" s="192"/>
      <c r="D107" s="192"/>
      <c r="E107" s="192" t="s">
        <v>449</v>
      </c>
      <c r="F107" s="195"/>
      <c r="G107" s="190">
        <v>0</v>
      </c>
      <c r="H107" s="191">
        <v>0</v>
      </c>
      <c r="I107" s="191"/>
      <c r="J107" s="191">
        <v>0</v>
      </c>
      <c r="K107" s="191"/>
      <c r="L107" s="191">
        <v>0</v>
      </c>
      <c r="M107" s="191"/>
      <c r="N107" s="191">
        <v>0</v>
      </c>
      <c r="O107" s="192"/>
      <c r="P107" s="193"/>
      <c r="Q107" s="197"/>
      <c r="R107" s="200"/>
      <c r="S107" s="192"/>
      <c r="T107" s="192"/>
    </row>
    <row r="108" spans="1:20" s="179" customFormat="1" ht="14.25">
      <c r="A108" s="192"/>
      <c r="B108" s="192"/>
      <c r="C108" s="192"/>
      <c r="D108" s="192" t="s">
        <v>450</v>
      </c>
      <c r="E108" s="192" t="s">
        <v>451</v>
      </c>
      <c r="F108" s="195">
        <v>77</v>
      </c>
      <c r="G108" s="190">
        <v>0</v>
      </c>
      <c r="H108" s="191">
        <v>0</v>
      </c>
      <c r="I108" s="191"/>
      <c r="J108" s="191">
        <v>0</v>
      </c>
      <c r="K108" s="191"/>
      <c r="L108" s="191">
        <v>0</v>
      </c>
      <c r="M108" s="191"/>
      <c r="N108" s="191">
        <v>0</v>
      </c>
      <c r="O108" s="192"/>
      <c r="P108" s="193"/>
      <c r="Q108" s="197"/>
      <c r="R108" s="200"/>
      <c r="S108" s="192"/>
      <c r="T108" s="192"/>
    </row>
    <row r="109" spans="1:20" s="179" customFormat="1" ht="14.25">
      <c r="A109" s="192"/>
      <c r="B109" s="192"/>
      <c r="C109" s="192" t="s">
        <v>452</v>
      </c>
      <c r="D109" s="192" t="s">
        <v>257</v>
      </c>
      <c r="E109" s="192"/>
      <c r="F109" s="195">
        <v>78</v>
      </c>
      <c r="G109" s="191">
        <v>200</v>
      </c>
      <c r="H109" s="191">
        <v>50</v>
      </c>
      <c r="I109" s="191">
        <v>36127</v>
      </c>
      <c r="J109" s="191">
        <v>50</v>
      </c>
      <c r="K109" s="191">
        <v>119332</v>
      </c>
      <c r="L109" s="191">
        <v>50</v>
      </c>
      <c r="M109" s="191">
        <v>15</v>
      </c>
      <c r="N109" s="292">
        <v>50</v>
      </c>
      <c r="O109" s="192"/>
      <c r="P109" s="193"/>
      <c r="Q109" s="197"/>
      <c r="R109" s="200"/>
      <c r="S109" s="192"/>
      <c r="T109" s="192"/>
    </row>
    <row r="110" spans="1:20" s="179" customFormat="1" ht="14.25">
      <c r="A110" s="192"/>
      <c r="B110" s="192"/>
      <c r="C110" s="192" t="s">
        <v>453</v>
      </c>
      <c r="D110" s="192" t="s">
        <v>454</v>
      </c>
      <c r="E110" s="192"/>
      <c r="F110" s="195">
        <v>79</v>
      </c>
      <c r="G110" s="190">
        <f>G112+G113+G114+G115+G116+G117</f>
        <v>100</v>
      </c>
      <c r="H110" s="191">
        <f aca="true" t="shared" si="1" ref="H110:N110">H117</f>
        <v>60</v>
      </c>
      <c r="I110" s="191">
        <f t="shared" si="1"/>
        <v>44164</v>
      </c>
      <c r="J110" s="191">
        <f t="shared" si="1"/>
        <v>20</v>
      </c>
      <c r="K110" s="191">
        <f t="shared" si="1"/>
        <v>63291</v>
      </c>
      <c r="L110" s="191">
        <f t="shared" si="1"/>
        <v>10</v>
      </c>
      <c r="M110" s="191">
        <f t="shared" si="1"/>
        <v>72505</v>
      </c>
      <c r="N110" s="191">
        <f t="shared" si="1"/>
        <v>10</v>
      </c>
      <c r="O110" s="192"/>
      <c r="P110" s="193"/>
      <c r="Q110" s="197"/>
      <c r="R110" s="200"/>
      <c r="S110" s="192"/>
      <c r="T110" s="192"/>
    </row>
    <row r="111" spans="1:20" s="179" customFormat="1" ht="14.25">
      <c r="A111" s="192"/>
      <c r="B111" s="192"/>
      <c r="C111" s="192"/>
      <c r="D111" s="192" t="s">
        <v>455</v>
      </c>
      <c r="E111" s="192"/>
      <c r="F111" s="195"/>
      <c r="G111" s="190"/>
      <c r="H111" s="191"/>
      <c r="I111" s="191"/>
      <c r="J111" s="191"/>
      <c r="K111" s="191"/>
      <c r="L111" s="191"/>
      <c r="M111" s="191"/>
      <c r="N111" s="191"/>
      <c r="O111" s="192"/>
      <c r="P111" s="193"/>
      <c r="Q111" s="197"/>
      <c r="R111" s="200"/>
      <c r="S111" s="192"/>
      <c r="T111" s="192"/>
    </row>
    <row r="112" spans="1:20" s="179" customFormat="1" ht="14.25">
      <c r="A112" s="192"/>
      <c r="B112" s="192"/>
      <c r="C112" s="192" t="s">
        <v>365</v>
      </c>
      <c r="D112" s="192" t="s">
        <v>456</v>
      </c>
      <c r="E112" s="192"/>
      <c r="F112" s="195">
        <v>80</v>
      </c>
      <c r="G112" s="190">
        <v>0</v>
      </c>
      <c r="H112" s="191">
        <v>0</v>
      </c>
      <c r="I112" s="191"/>
      <c r="J112" s="191">
        <v>0</v>
      </c>
      <c r="K112" s="191"/>
      <c r="L112" s="191">
        <v>0</v>
      </c>
      <c r="M112" s="191"/>
      <c r="N112" s="191">
        <v>0</v>
      </c>
      <c r="O112" s="192"/>
      <c r="P112" s="193"/>
      <c r="Q112" s="197"/>
      <c r="R112" s="200"/>
      <c r="S112" s="192"/>
      <c r="T112" s="192"/>
    </row>
    <row r="113" spans="1:20" s="179" customFormat="1" ht="14.25">
      <c r="A113" s="192"/>
      <c r="B113" s="192"/>
      <c r="C113" s="192" t="s">
        <v>372</v>
      </c>
      <c r="D113" s="192" t="s">
        <v>457</v>
      </c>
      <c r="E113" s="192"/>
      <c r="F113" s="195">
        <v>81</v>
      </c>
      <c r="G113" s="190">
        <v>0</v>
      </c>
      <c r="H113" s="191">
        <v>0</v>
      </c>
      <c r="I113" s="191"/>
      <c r="J113" s="191">
        <v>0</v>
      </c>
      <c r="K113" s="191"/>
      <c r="L113" s="191">
        <v>0</v>
      </c>
      <c r="M113" s="191"/>
      <c r="N113" s="191">
        <v>0</v>
      </c>
      <c r="O113" s="192"/>
      <c r="P113" s="193"/>
      <c r="Q113" s="197"/>
      <c r="R113" s="200"/>
      <c r="S113" s="192"/>
      <c r="T113" s="192"/>
    </row>
    <row r="114" spans="1:20" s="179" customFormat="1" ht="14.25">
      <c r="A114" s="192"/>
      <c r="B114" s="192"/>
      <c r="C114" s="192" t="s">
        <v>373</v>
      </c>
      <c r="D114" s="192" t="s">
        <v>458</v>
      </c>
      <c r="E114" s="192"/>
      <c r="F114" s="195">
        <v>82</v>
      </c>
      <c r="G114" s="190">
        <v>0</v>
      </c>
      <c r="H114" s="191">
        <v>0</v>
      </c>
      <c r="I114" s="191"/>
      <c r="J114" s="191">
        <v>0</v>
      </c>
      <c r="K114" s="191"/>
      <c r="L114" s="191">
        <v>0</v>
      </c>
      <c r="M114" s="191"/>
      <c r="N114" s="191">
        <v>0</v>
      </c>
      <c r="O114" s="192"/>
      <c r="P114" s="193"/>
      <c r="Q114" s="197"/>
      <c r="R114" s="200"/>
      <c r="S114" s="192"/>
      <c r="T114" s="192"/>
    </row>
    <row r="115" spans="1:20" s="179" customFormat="1" ht="14.25">
      <c r="A115" s="192"/>
      <c r="B115" s="192"/>
      <c r="C115" s="192" t="s">
        <v>382</v>
      </c>
      <c r="D115" s="192" t="s">
        <v>459</v>
      </c>
      <c r="E115" s="192"/>
      <c r="F115" s="195">
        <v>83</v>
      </c>
      <c r="G115" s="190">
        <v>0</v>
      </c>
      <c r="H115" s="191">
        <v>0</v>
      </c>
      <c r="I115" s="191"/>
      <c r="J115" s="191">
        <v>0</v>
      </c>
      <c r="K115" s="191"/>
      <c r="L115" s="191">
        <v>0</v>
      </c>
      <c r="M115" s="191"/>
      <c r="N115" s="191">
        <v>0</v>
      </c>
      <c r="O115" s="192"/>
      <c r="P115" s="193"/>
      <c r="Q115" s="197"/>
      <c r="R115" s="200"/>
      <c r="S115" s="192"/>
      <c r="T115" s="192"/>
    </row>
    <row r="116" spans="1:20" s="179" customFormat="1" ht="14.25">
      <c r="A116" s="192"/>
      <c r="B116" s="192"/>
      <c r="C116" s="192" t="s">
        <v>383</v>
      </c>
      <c r="D116" s="192" t="s">
        <v>460</v>
      </c>
      <c r="E116" s="192"/>
      <c r="F116" s="195">
        <v>84</v>
      </c>
      <c r="G116" s="190">
        <v>0</v>
      </c>
      <c r="H116" s="191">
        <v>0</v>
      </c>
      <c r="I116" s="191"/>
      <c r="J116" s="191">
        <v>0</v>
      </c>
      <c r="K116" s="191"/>
      <c r="L116" s="191">
        <v>0</v>
      </c>
      <c r="M116" s="191"/>
      <c r="N116" s="191">
        <v>0</v>
      </c>
      <c r="O116" s="192"/>
      <c r="P116" s="193"/>
      <c r="Q116" s="197"/>
      <c r="R116" s="200"/>
      <c r="S116" s="192"/>
      <c r="T116" s="192"/>
    </row>
    <row r="117" spans="1:20" s="179" customFormat="1" ht="14.25">
      <c r="A117" s="192"/>
      <c r="B117" s="192"/>
      <c r="C117" s="192" t="s">
        <v>385</v>
      </c>
      <c r="D117" s="192" t="s">
        <v>461</v>
      </c>
      <c r="E117" s="192"/>
      <c r="F117" s="195">
        <v>85</v>
      </c>
      <c r="G117" s="190">
        <v>100</v>
      </c>
      <c r="H117" s="191">
        <v>60</v>
      </c>
      <c r="I117" s="191">
        <v>44164</v>
      </c>
      <c r="J117" s="191">
        <v>20</v>
      </c>
      <c r="K117" s="191">
        <v>63291</v>
      </c>
      <c r="L117" s="191">
        <v>10</v>
      </c>
      <c r="M117" s="191">
        <v>72505</v>
      </c>
      <c r="N117" s="191">
        <v>10</v>
      </c>
      <c r="O117" s="192"/>
      <c r="P117" s="193"/>
      <c r="Q117" s="197"/>
      <c r="R117" s="200"/>
      <c r="S117" s="192"/>
      <c r="T117" s="192"/>
    </row>
    <row r="118" spans="1:20" s="179" customFormat="1" ht="14.25">
      <c r="A118" s="192"/>
      <c r="B118" s="192"/>
      <c r="C118" s="192" t="s">
        <v>462</v>
      </c>
      <c r="D118" s="192" t="s">
        <v>612</v>
      </c>
      <c r="E118" s="192"/>
      <c r="F118" s="195">
        <v>86</v>
      </c>
      <c r="G118" s="190">
        <v>3943</v>
      </c>
      <c r="H118" s="191">
        <f>H120+H135+H141+H152</f>
        <v>910</v>
      </c>
      <c r="I118" s="191">
        <f>I121+I125+I152</f>
        <v>637850</v>
      </c>
      <c r="J118" s="191">
        <f>J120+J135+J141+J152</f>
        <v>1046</v>
      </c>
      <c r="K118" s="191">
        <f>K121+K125+K152</f>
        <v>1231800</v>
      </c>
      <c r="L118" s="191">
        <f>L120+L135+L141+L152</f>
        <v>981</v>
      </c>
      <c r="M118" s="191">
        <f>M121+M125+M136+M142+M153</f>
        <v>1899053</v>
      </c>
      <c r="N118" s="191">
        <f>N120+N135+N141+N152</f>
        <v>1006</v>
      </c>
      <c r="O118" s="192"/>
      <c r="P118" s="193"/>
      <c r="Q118" s="197"/>
      <c r="R118" s="200"/>
      <c r="S118" s="192"/>
      <c r="T118" s="192"/>
    </row>
    <row r="119" spans="1:20" s="179" customFormat="1" ht="14.25">
      <c r="A119" s="192"/>
      <c r="B119" s="192"/>
      <c r="C119" s="192"/>
      <c r="D119" s="192" t="s">
        <v>396</v>
      </c>
      <c r="E119" s="192"/>
      <c r="F119" s="195"/>
      <c r="G119" s="190"/>
      <c r="H119" s="191"/>
      <c r="I119" s="191"/>
      <c r="J119" s="191"/>
      <c r="K119" s="191"/>
      <c r="L119" s="191"/>
      <c r="M119" s="191"/>
      <c r="N119" s="191"/>
      <c r="O119" s="192"/>
      <c r="P119" s="193"/>
      <c r="Q119" s="197"/>
      <c r="R119" s="200"/>
      <c r="S119" s="192"/>
      <c r="T119" s="192"/>
    </row>
    <row r="120" spans="1:20" s="179" customFormat="1" ht="14.25">
      <c r="A120" s="192"/>
      <c r="B120" s="192"/>
      <c r="C120" s="192" t="s">
        <v>344</v>
      </c>
      <c r="D120" s="192"/>
      <c r="E120" s="192" t="s">
        <v>463</v>
      </c>
      <c r="F120" s="195">
        <v>87</v>
      </c>
      <c r="G120" s="190">
        <v>3021</v>
      </c>
      <c r="H120" s="191">
        <f>H121+H125</f>
        <v>712</v>
      </c>
      <c r="I120" s="191"/>
      <c r="J120" s="191">
        <f>J121+J125</f>
        <v>802</v>
      </c>
      <c r="K120" s="191"/>
      <c r="L120" s="191">
        <f>L121+L125</f>
        <v>757</v>
      </c>
      <c r="M120" s="191"/>
      <c r="N120" s="191">
        <f>N121+N125</f>
        <v>750</v>
      </c>
      <c r="O120" s="192"/>
      <c r="P120" s="193"/>
      <c r="Q120" s="197"/>
      <c r="R120" s="200"/>
      <c r="S120" s="192"/>
      <c r="T120" s="192"/>
    </row>
    <row r="121" spans="1:20" s="179" customFormat="1" ht="14.25">
      <c r="A121" s="192"/>
      <c r="B121" s="192"/>
      <c r="C121" s="192" t="s">
        <v>464</v>
      </c>
      <c r="D121" s="192" t="s">
        <v>465</v>
      </c>
      <c r="E121" s="192"/>
      <c r="F121" s="195">
        <v>88</v>
      </c>
      <c r="G121" s="190">
        <f>G122+G123+G124</f>
        <v>2488</v>
      </c>
      <c r="H121" s="191">
        <f>H122</f>
        <v>622</v>
      </c>
      <c r="I121" s="191">
        <f>I122+I123+I124</f>
        <v>450402</v>
      </c>
      <c r="J121" s="191">
        <f>J122</f>
        <v>622</v>
      </c>
      <c r="K121" s="191">
        <f>K122</f>
        <v>897670</v>
      </c>
      <c r="L121" s="191">
        <f>L122</f>
        <v>622</v>
      </c>
      <c r="M121" s="191">
        <f>M122</f>
        <v>1339410</v>
      </c>
      <c r="N121" s="191">
        <f>N122</f>
        <v>622</v>
      </c>
      <c r="O121" s="192"/>
      <c r="P121" s="193"/>
      <c r="Q121" s="197"/>
      <c r="R121" s="200"/>
      <c r="S121" s="192"/>
      <c r="T121" s="192"/>
    </row>
    <row r="122" spans="1:20" s="179" customFormat="1" ht="14.25">
      <c r="A122" s="192"/>
      <c r="B122" s="192"/>
      <c r="C122" s="192" t="s">
        <v>365</v>
      </c>
      <c r="D122" s="192" t="s">
        <v>88</v>
      </c>
      <c r="E122" s="192"/>
      <c r="F122" s="195">
        <v>89</v>
      </c>
      <c r="G122" s="190">
        <v>2488</v>
      </c>
      <c r="H122" s="191">
        <v>622</v>
      </c>
      <c r="I122" s="191">
        <v>450402</v>
      </c>
      <c r="J122" s="191">
        <v>622</v>
      </c>
      <c r="K122" s="191">
        <v>897670</v>
      </c>
      <c r="L122" s="191">
        <v>622</v>
      </c>
      <c r="M122" s="191">
        <v>1339410</v>
      </c>
      <c r="N122" s="191">
        <v>622</v>
      </c>
      <c r="O122" s="294"/>
      <c r="P122" s="295"/>
      <c r="Q122" s="296"/>
      <c r="R122" s="200"/>
      <c r="S122" s="192"/>
      <c r="T122" s="192"/>
    </row>
    <row r="123" spans="1:20" s="179" customFormat="1" ht="16.5" customHeight="1">
      <c r="A123" s="192"/>
      <c r="B123" s="192"/>
      <c r="C123" s="192" t="s">
        <v>372</v>
      </c>
      <c r="D123" s="192" t="s">
        <v>466</v>
      </c>
      <c r="E123" s="192"/>
      <c r="F123" s="195">
        <v>90</v>
      </c>
      <c r="G123" s="190">
        <v>0</v>
      </c>
      <c r="H123" s="191">
        <v>0</v>
      </c>
      <c r="I123" s="191">
        <v>0</v>
      </c>
      <c r="J123" s="191">
        <v>0</v>
      </c>
      <c r="K123" s="191">
        <v>0</v>
      </c>
      <c r="L123" s="191">
        <v>0</v>
      </c>
      <c r="M123" s="191"/>
      <c r="N123" s="191">
        <v>0</v>
      </c>
      <c r="O123" s="192"/>
      <c r="P123" s="193"/>
      <c r="Q123" s="197"/>
      <c r="R123" s="200"/>
      <c r="S123" s="192"/>
      <c r="T123" s="192"/>
    </row>
    <row r="124" spans="1:20" s="179" customFormat="1" ht="14.25">
      <c r="A124" s="192"/>
      <c r="B124" s="192"/>
      <c r="C124" s="192" t="s">
        <v>373</v>
      </c>
      <c r="D124" s="192" t="s">
        <v>467</v>
      </c>
      <c r="E124" s="192"/>
      <c r="F124" s="195">
        <v>91</v>
      </c>
      <c r="G124" s="190">
        <v>0</v>
      </c>
      <c r="H124" s="191">
        <v>0</v>
      </c>
      <c r="I124" s="191">
        <v>0</v>
      </c>
      <c r="J124" s="191">
        <v>0</v>
      </c>
      <c r="K124" s="191">
        <v>0</v>
      </c>
      <c r="L124" s="191">
        <v>0</v>
      </c>
      <c r="M124" s="191"/>
      <c r="N124" s="191">
        <v>0</v>
      </c>
      <c r="O124" s="192"/>
      <c r="P124" s="193"/>
      <c r="Q124" s="197"/>
      <c r="R124" s="200"/>
      <c r="S124" s="192"/>
      <c r="T124" s="192"/>
    </row>
    <row r="125" spans="1:20" s="179" customFormat="1" ht="14.25">
      <c r="A125" s="192"/>
      <c r="B125" s="192"/>
      <c r="C125" s="192" t="s">
        <v>468</v>
      </c>
      <c r="D125" s="192" t="s">
        <v>469</v>
      </c>
      <c r="E125" s="192"/>
      <c r="F125" s="195">
        <v>92</v>
      </c>
      <c r="G125" s="190">
        <v>533</v>
      </c>
      <c r="H125" s="191">
        <f>H126+H130</f>
        <v>90</v>
      </c>
      <c r="I125" s="191">
        <f>I127+I130</f>
        <v>62019</v>
      </c>
      <c r="J125" s="191">
        <v>180</v>
      </c>
      <c r="K125" s="191">
        <f>K130</f>
        <v>83889</v>
      </c>
      <c r="L125" s="191">
        <f>L126+L130</f>
        <v>135</v>
      </c>
      <c r="M125" s="191">
        <f>M127+M130</f>
        <v>183738</v>
      </c>
      <c r="N125" s="191">
        <f>N126+N130</f>
        <v>128</v>
      </c>
      <c r="O125" s="192"/>
      <c r="P125" s="193"/>
      <c r="Q125" s="197"/>
      <c r="R125" s="200"/>
      <c r="S125" s="192"/>
      <c r="T125" s="192"/>
    </row>
    <row r="126" spans="1:20" s="179" customFormat="1" ht="14.25">
      <c r="A126" s="192"/>
      <c r="B126" s="192"/>
      <c r="C126" s="192" t="s">
        <v>365</v>
      </c>
      <c r="D126" s="192" t="s">
        <v>470</v>
      </c>
      <c r="E126" s="192"/>
      <c r="F126" s="195">
        <v>93</v>
      </c>
      <c r="G126" s="190">
        <f>G129</f>
        <v>135</v>
      </c>
      <c r="H126" s="191">
        <f>H129</f>
        <v>0</v>
      </c>
      <c r="I126" s="191"/>
      <c r="J126" s="191">
        <f>J129</f>
        <v>45</v>
      </c>
      <c r="K126" s="191"/>
      <c r="L126" s="191">
        <f>L129</f>
        <v>45</v>
      </c>
      <c r="M126" s="191"/>
      <c r="N126" s="191">
        <f>N129</f>
        <v>45</v>
      </c>
      <c r="O126" s="192"/>
      <c r="P126" s="193"/>
      <c r="Q126" s="197"/>
      <c r="R126" s="200"/>
      <c r="S126" s="192"/>
      <c r="T126" s="192"/>
    </row>
    <row r="127" spans="1:20" s="179" customFormat="1" ht="14.25">
      <c r="A127" s="192"/>
      <c r="B127" s="192"/>
      <c r="C127" s="192"/>
      <c r="D127" s="192"/>
      <c r="E127" s="192" t="s">
        <v>471</v>
      </c>
      <c r="F127" s="195"/>
      <c r="G127" s="190">
        <v>0</v>
      </c>
      <c r="H127" s="191"/>
      <c r="I127" s="191">
        <v>0</v>
      </c>
      <c r="J127" s="191"/>
      <c r="K127" s="191">
        <v>0</v>
      </c>
      <c r="L127" s="191"/>
      <c r="M127" s="191"/>
      <c r="N127" s="191"/>
      <c r="O127" s="192"/>
      <c r="P127" s="193"/>
      <c r="Q127" s="197"/>
      <c r="R127" s="200"/>
      <c r="S127" s="192"/>
      <c r="T127" s="192"/>
    </row>
    <row r="128" spans="1:20" s="179" customFormat="1" ht="14.25">
      <c r="A128" s="192"/>
      <c r="B128" s="192"/>
      <c r="C128" s="192"/>
      <c r="D128" s="192" t="s">
        <v>368</v>
      </c>
      <c r="E128" s="192" t="s">
        <v>472</v>
      </c>
      <c r="F128" s="195">
        <v>94</v>
      </c>
      <c r="G128" s="190">
        <v>0</v>
      </c>
      <c r="H128" s="191"/>
      <c r="I128" s="191">
        <v>0</v>
      </c>
      <c r="J128" s="191"/>
      <c r="K128" s="191">
        <v>0</v>
      </c>
      <c r="L128" s="191"/>
      <c r="M128" s="191"/>
      <c r="N128" s="191"/>
      <c r="O128" s="192"/>
      <c r="P128" s="193"/>
      <c r="Q128" s="197"/>
      <c r="R128" s="200"/>
      <c r="S128" s="192"/>
      <c r="T128" s="192"/>
    </row>
    <row r="129" spans="1:20" s="179" customFormat="1" ht="15">
      <c r="A129" s="192"/>
      <c r="B129" s="192"/>
      <c r="C129" s="192"/>
      <c r="D129" s="192" t="s">
        <v>369</v>
      </c>
      <c r="E129" s="192" t="s">
        <v>543</v>
      </c>
      <c r="F129" s="289">
        <v>95</v>
      </c>
      <c r="G129" s="254">
        <v>135</v>
      </c>
      <c r="H129" s="293">
        <v>0</v>
      </c>
      <c r="I129" s="293">
        <v>0</v>
      </c>
      <c r="J129" s="293">
        <v>45</v>
      </c>
      <c r="K129" s="293">
        <v>0</v>
      </c>
      <c r="L129" s="293">
        <v>45</v>
      </c>
      <c r="M129" s="293">
        <v>0</v>
      </c>
      <c r="N129" s="293">
        <v>45</v>
      </c>
      <c r="O129" s="255"/>
      <c r="P129" s="258"/>
      <c r="Q129" s="259"/>
      <c r="R129" s="200"/>
      <c r="S129" s="192"/>
      <c r="T129" s="192"/>
    </row>
    <row r="130" spans="1:20" s="179" customFormat="1" ht="14.25">
      <c r="A130" s="192"/>
      <c r="B130" s="192"/>
      <c r="C130" s="192" t="s">
        <v>372</v>
      </c>
      <c r="D130" s="192" t="s">
        <v>97</v>
      </c>
      <c r="E130" s="192"/>
      <c r="F130" s="195">
        <v>96</v>
      </c>
      <c r="G130" s="190">
        <v>353</v>
      </c>
      <c r="H130" s="191">
        <v>90</v>
      </c>
      <c r="I130" s="191">
        <v>62019</v>
      </c>
      <c r="J130" s="191">
        <v>90</v>
      </c>
      <c r="K130" s="191">
        <v>83889</v>
      </c>
      <c r="L130" s="191">
        <v>90</v>
      </c>
      <c r="M130" s="191">
        <v>183738</v>
      </c>
      <c r="N130" s="191">
        <v>83</v>
      </c>
      <c r="O130" s="192"/>
      <c r="P130" s="193"/>
      <c r="Q130" s="197"/>
      <c r="R130" s="200"/>
      <c r="S130" s="192"/>
      <c r="T130" s="192"/>
    </row>
    <row r="131" spans="1:20" s="179" customFormat="1" ht="14.25">
      <c r="A131" s="192"/>
      <c r="B131" s="192"/>
      <c r="C131" s="192" t="s">
        <v>373</v>
      </c>
      <c r="D131" s="192" t="s">
        <v>98</v>
      </c>
      <c r="E131" s="192"/>
      <c r="F131" s="195">
        <v>97</v>
      </c>
      <c r="G131" s="190">
        <v>0</v>
      </c>
      <c r="H131" s="191"/>
      <c r="I131" s="191">
        <v>0</v>
      </c>
      <c r="J131" s="191"/>
      <c r="K131" s="191">
        <v>0</v>
      </c>
      <c r="L131" s="191"/>
      <c r="M131" s="191"/>
      <c r="N131" s="191"/>
      <c r="O131" s="192"/>
      <c r="P131" s="193"/>
      <c r="Q131" s="197"/>
      <c r="R131" s="200"/>
      <c r="S131" s="192"/>
      <c r="T131" s="192"/>
    </row>
    <row r="132" spans="1:20" s="179" customFormat="1" ht="14.25">
      <c r="A132" s="192"/>
      <c r="B132" s="192"/>
      <c r="C132" s="192" t="s">
        <v>382</v>
      </c>
      <c r="D132" s="192" t="s">
        <v>473</v>
      </c>
      <c r="E132" s="192"/>
      <c r="F132" s="195">
        <v>98</v>
      </c>
      <c r="G132" s="190">
        <v>42</v>
      </c>
      <c r="H132" s="191">
        <v>0</v>
      </c>
      <c r="I132" s="191">
        <v>0</v>
      </c>
      <c r="J132" s="191">
        <v>42</v>
      </c>
      <c r="K132" s="191">
        <v>0</v>
      </c>
      <c r="L132" s="191">
        <v>0</v>
      </c>
      <c r="M132" s="191">
        <v>41760</v>
      </c>
      <c r="N132" s="191">
        <v>0</v>
      </c>
      <c r="O132" s="192"/>
      <c r="P132" s="193"/>
      <c r="Q132" s="197"/>
      <c r="R132" s="200"/>
      <c r="S132" s="192"/>
      <c r="T132" s="192"/>
    </row>
    <row r="133" spans="1:20" s="179" customFormat="1" ht="14.25">
      <c r="A133" s="192"/>
      <c r="B133" s="192"/>
      <c r="C133" s="192"/>
      <c r="D133" s="192"/>
      <c r="E133" s="192" t="s">
        <v>474</v>
      </c>
      <c r="F133" s="195"/>
      <c r="G133" s="190">
        <v>0</v>
      </c>
      <c r="H133" s="191"/>
      <c r="I133" s="191">
        <v>0</v>
      </c>
      <c r="J133" s="191"/>
      <c r="K133" s="191">
        <v>0</v>
      </c>
      <c r="L133" s="191"/>
      <c r="M133" s="191">
        <v>0</v>
      </c>
      <c r="N133" s="191"/>
      <c r="O133" s="192"/>
      <c r="P133" s="193"/>
      <c r="Q133" s="197"/>
      <c r="R133" s="200"/>
      <c r="S133" s="192"/>
      <c r="T133" s="192"/>
    </row>
    <row r="134" spans="1:20" s="179" customFormat="1" ht="14.25">
      <c r="A134" s="192"/>
      <c r="B134" s="192"/>
      <c r="C134" s="192" t="s">
        <v>383</v>
      </c>
      <c r="D134" s="192" t="s">
        <v>475</v>
      </c>
      <c r="E134" s="192"/>
      <c r="F134" s="195">
        <v>99</v>
      </c>
      <c r="G134" s="190">
        <v>0</v>
      </c>
      <c r="H134" s="191">
        <v>0</v>
      </c>
      <c r="I134" s="191">
        <v>0</v>
      </c>
      <c r="J134" s="191">
        <v>0</v>
      </c>
      <c r="K134" s="191">
        <v>0</v>
      </c>
      <c r="L134" s="191">
        <v>0</v>
      </c>
      <c r="M134" s="191">
        <v>0</v>
      </c>
      <c r="N134" s="191">
        <v>0</v>
      </c>
      <c r="O134" s="192"/>
      <c r="P134" s="193"/>
      <c r="Q134" s="197"/>
      <c r="R134" s="200"/>
      <c r="S134" s="192"/>
      <c r="T134" s="192"/>
    </row>
    <row r="135" spans="1:20" s="179" customFormat="1" ht="14.25">
      <c r="A135" s="192"/>
      <c r="B135" s="192"/>
      <c r="C135" s="192" t="s">
        <v>476</v>
      </c>
      <c r="D135" s="192" t="s">
        <v>477</v>
      </c>
      <c r="E135" s="192"/>
      <c r="F135" s="195">
        <v>100</v>
      </c>
      <c r="G135" s="190">
        <v>0</v>
      </c>
      <c r="H135" s="191">
        <v>0</v>
      </c>
      <c r="I135" s="191"/>
      <c r="J135" s="191">
        <v>0</v>
      </c>
      <c r="K135" s="191"/>
      <c r="L135" s="191">
        <v>0</v>
      </c>
      <c r="M135" s="191"/>
      <c r="N135" s="191">
        <v>0</v>
      </c>
      <c r="O135" s="192"/>
      <c r="P135" s="193"/>
      <c r="Q135" s="197"/>
      <c r="R135" s="200"/>
      <c r="S135" s="192"/>
      <c r="T135" s="192"/>
    </row>
    <row r="136" spans="1:20" s="179" customFormat="1" ht="14.25">
      <c r="A136" s="192"/>
      <c r="B136" s="192"/>
      <c r="C136" s="192"/>
      <c r="D136" s="192"/>
      <c r="E136" s="192" t="s">
        <v>367</v>
      </c>
      <c r="F136" s="195"/>
      <c r="G136" s="190">
        <v>0</v>
      </c>
      <c r="H136" s="191">
        <v>0</v>
      </c>
      <c r="I136" s="191"/>
      <c r="J136" s="191">
        <v>0</v>
      </c>
      <c r="K136" s="191"/>
      <c r="L136" s="191">
        <v>0</v>
      </c>
      <c r="M136" s="191"/>
      <c r="N136" s="191">
        <v>0</v>
      </c>
      <c r="O136" s="192"/>
      <c r="P136" s="193"/>
      <c r="Q136" s="197"/>
      <c r="R136" s="200"/>
      <c r="S136" s="192"/>
      <c r="T136" s="192"/>
    </row>
    <row r="137" spans="1:20" s="179" customFormat="1" ht="14.25">
      <c r="A137" s="192"/>
      <c r="B137" s="192"/>
      <c r="C137" s="192" t="s">
        <v>365</v>
      </c>
      <c r="D137" s="192" t="s">
        <v>478</v>
      </c>
      <c r="E137" s="192"/>
      <c r="F137" s="195">
        <v>101</v>
      </c>
      <c r="G137" s="190">
        <v>0</v>
      </c>
      <c r="H137" s="191">
        <v>0</v>
      </c>
      <c r="I137" s="191"/>
      <c r="J137" s="191">
        <v>0</v>
      </c>
      <c r="K137" s="191"/>
      <c r="L137" s="191">
        <v>0</v>
      </c>
      <c r="M137" s="191"/>
      <c r="N137" s="191">
        <v>0</v>
      </c>
      <c r="O137" s="192"/>
      <c r="P137" s="193"/>
      <c r="Q137" s="197"/>
      <c r="R137" s="200"/>
      <c r="S137" s="192"/>
      <c r="T137" s="192"/>
    </row>
    <row r="138" spans="1:20" s="179" customFormat="1" ht="14.25">
      <c r="A138" s="192"/>
      <c r="B138" s="192"/>
      <c r="C138" s="192" t="s">
        <v>372</v>
      </c>
      <c r="D138" s="192" t="s">
        <v>479</v>
      </c>
      <c r="E138" s="192"/>
      <c r="F138" s="195">
        <v>102</v>
      </c>
      <c r="G138" s="190">
        <v>0</v>
      </c>
      <c r="H138" s="191">
        <v>0</v>
      </c>
      <c r="I138" s="191"/>
      <c r="J138" s="191">
        <v>0</v>
      </c>
      <c r="K138" s="191"/>
      <c r="L138" s="191">
        <v>0</v>
      </c>
      <c r="M138" s="191"/>
      <c r="N138" s="191">
        <v>0</v>
      </c>
      <c r="O138" s="192"/>
      <c r="P138" s="193"/>
      <c r="Q138" s="197"/>
      <c r="R138" s="200"/>
      <c r="S138" s="192"/>
      <c r="T138" s="192"/>
    </row>
    <row r="139" spans="1:20" s="179" customFormat="1" ht="14.25">
      <c r="A139" s="192"/>
      <c r="B139" s="192"/>
      <c r="C139" s="192" t="s">
        <v>373</v>
      </c>
      <c r="D139" s="192" t="s">
        <v>480</v>
      </c>
      <c r="E139" s="192" t="s">
        <v>481</v>
      </c>
      <c r="F139" s="195">
        <v>103</v>
      </c>
      <c r="G139" s="190">
        <v>0</v>
      </c>
      <c r="H139" s="191">
        <v>0</v>
      </c>
      <c r="I139" s="191"/>
      <c r="J139" s="191">
        <v>0</v>
      </c>
      <c r="K139" s="191"/>
      <c r="L139" s="191">
        <v>0</v>
      </c>
      <c r="M139" s="191"/>
      <c r="N139" s="191">
        <v>0</v>
      </c>
      <c r="O139" s="192"/>
      <c r="P139" s="193"/>
      <c r="Q139" s="197"/>
      <c r="R139" s="200"/>
      <c r="S139" s="192"/>
      <c r="T139" s="192"/>
    </row>
    <row r="140" spans="1:20" s="179" customFormat="1" ht="14.25">
      <c r="A140" s="192"/>
      <c r="B140" s="192"/>
      <c r="C140" s="192"/>
      <c r="D140" s="192"/>
      <c r="E140" s="192" t="s">
        <v>482</v>
      </c>
      <c r="F140" s="195"/>
      <c r="G140" s="190">
        <v>0</v>
      </c>
      <c r="H140" s="191"/>
      <c r="I140" s="191"/>
      <c r="J140" s="191"/>
      <c r="K140" s="191"/>
      <c r="L140" s="191"/>
      <c r="M140" s="191"/>
      <c r="N140" s="191"/>
      <c r="O140" s="192"/>
      <c r="P140" s="193"/>
      <c r="Q140" s="197"/>
      <c r="R140" s="200"/>
      <c r="S140" s="192"/>
      <c r="T140" s="192"/>
    </row>
    <row r="141" spans="1:20" s="179" customFormat="1" ht="14.25">
      <c r="A141" s="192"/>
      <c r="B141" s="192"/>
      <c r="C141" s="192" t="s">
        <v>483</v>
      </c>
      <c r="D141" s="192" t="s">
        <v>484</v>
      </c>
      <c r="E141" s="192"/>
      <c r="F141" s="195">
        <v>104</v>
      </c>
      <c r="G141" s="190">
        <v>125</v>
      </c>
      <c r="H141" s="191">
        <f>H143</f>
        <v>14</v>
      </c>
      <c r="I141" s="191"/>
      <c r="J141" s="191">
        <f>J143</f>
        <v>42</v>
      </c>
      <c r="K141" s="191"/>
      <c r="L141" s="191">
        <f>L143</f>
        <v>42</v>
      </c>
      <c r="M141" s="191"/>
      <c r="N141" s="191">
        <f>N143</f>
        <v>27</v>
      </c>
      <c r="O141" s="192"/>
      <c r="P141" s="193"/>
      <c r="Q141" s="197"/>
      <c r="R141" s="200"/>
      <c r="S141" s="192"/>
      <c r="T141" s="192"/>
    </row>
    <row r="142" spans="1:20" s="179" customFormat="1" ht="14.25">
      <c r="A142" s="192"/>
      <c r="B142" s="192"/>
      <c r="C142" s="192"/>
      <c r="D142" s="192" t="s">
        <v>485</v>
      </c>
      <c r="E142" s="192"/>
      <c r="F142" s="195"/>
      <c r="G142" s="190"/>
      <c r="H142" s="191"/>
      <c r="I142" s="191"/>
      <c r="J142" s="191"/>
      <c r="K142" s="191"/>
      <c r="L142" s="191"/>
      <c r="M142" s="191">
        <v>0</v>
      </c>
      <c r="N142" s="191"/>
      <c r="O142" s="192"/>
      <c r="P142" s="193"/>
      <c r="Q142" s="197"/>
      <c r="R142" s="200"/>
      <c r="S142" s="192"/>
      <c r="T142" s="192"/>
    </row>
    <row r="143" spans="1:20" s="179" customFormat="1" ht="14.25">
      <c r="A143" s="192"/>
      <c r="B143" s="192"/>
      <c r="C143" s="192"/>
      <c r="D143" s="192" t="s">
        <v>486</v>
      </c>
      <c r="E143" s="192"/>
      <c r="F143" s="195"/>
      <c r="G143" s="190">
        <f>G144+G147</f>
        <v>125</v>
      </c>
      <c r="H143" s="191">
        <f>H144+H147</f>
        <v>14</v>
      </c>
      <c r="I143" s="191">
        <v>0</v>
      </c>
      <c r="J143" s="191">
        <f>J144+J147</f>
        <v>42</v>
      </c>
      <c r="K143" s="191">
        <v>0</v>
      </c>
      <c r="L143" s="191">
        <f>L144+L147</f>
        <v>42</v>
      </c>
      <c r="M143" s="191"/>
      <c r="N143" s="191">
        <f>N144+N147</f>
        <v>27</v>
      </c>
      <c r="O143" s="192"/>
      <c r="P143" s="193"/>
      <c r="Q143" s="197"/>
      <c r="R143" s="200"/>
      <c r="S143" s="192"/>
      <c r="T143" s="192"/>
    </row>
    <row r="144" spans="1:20" s="179" customFormat="1" ht="14.25">
      <c r="A144" s="192"/>
      <c r="B144" s="192"/>
      <c r="C144" s="192" t="s">
        <v>365</v>
      </c>
      <c r="D144" s="192" t="s">
        <v>487</v>
      </c>
      <c r="E144" s="192"/>
      <c r="F144" s="195">
        <v>105</v>
      </c>
      <c r="G144" s="190">
        <v>45</v>
      </c>
      <c r="H144" s="191">
        <v>5</v>
      </c>
      <c r="I144" s="191">
        <v>0</v>
      </c>
      <c r="J144" s="191">
        <v>15</v>
      </c>
      <c r="K144" s="191">
        <v>0</v>
      </c>
      <c r="L144" s="191">
        <v>15</v>
      </c>
      <c r="M144" s="191">
        <v>0</v>
      </c>
      <c r="N144" s="191">
        <v>10</v>
      </c>
      <c r="O144" s="192"/>
      <c r="P144" s="193"/>
      <c r="Q144" s="197"/>
      <c r="R144" s="200"/>
      <c r="S144" s="192"/>
      <c r="T144" s="192"/>
    </row>
    <row r="145" spans="1:20" s="179" customFormat="1" ht="14.25">
      <c r="A145" s="192"/>
      <c r="B145" s="192"/>
      <c r="C145" s="192"/>
      <c r="D145" s="192"/>
      <c r="E145" s="192" t="s">
        <v>488</v>
      </c>
      <c r="F145" s="195">
        <v>106</v>
      </c>
      <c r="G145" s="190"/>
      <c r="H145" s="191"/>
      <c r="I145" s="191">
        <v>0</v>
      </c>
      <c r="J145" s="191"/>
      <c r="K145" s="191">
        <v>0</v>
      </c>
      <c r="L145" s="191"/>
      <c r="M145" s="191"/>
      <c r="N145" s="191"/>
      <c r="O145" s="192"/>
      <c r="P145" s="193"/>
      <c r="Q145" s="197"/>
      <c r="R145" s="200"/>
      <c r="S145" s="192"/>
      <c r="T145" s="192"/>
    </row>
    <row r="146" spans="1:20" s="179" customFormat="1" ht="14.25">
      <c r="A146" s="192"/>
      <c r="B146" s="192"/>
      <c r="C146" s="192"/>
      <c r="D146" s="192"/>
      <c r="E146" s="192" t="s">
        <v>481</v>
      </c>
      <c r="F146" s="195">
        <v>107</v>
      </c>
      <c r="G146" s="190"/>
      <c r="H146" s="191"/>
      <c r="I146" s="191"/>
      <c r="J146" s="191"/>
      <c r="K146" s="191"/>
      <c r="L146" s="191"/>
      <c r="M146" s="191"/>
      <c r="N146" s="191"/>
      <c r="O146" s="192"/>
      <c r="P146" s="193"/>
      <c r="Q146" s="197"/>
      <c r="R146" s="200"/>
      <c r="S146" s="192"/>
      <c r="T146" s="192"/>
    </row>
    <row r="147" spans="1:20" s="179" customFormat="1" ht="14.25">
      <c r="A147" s="192"/>
      <c r="B147" s="192"/>
      <c r="C147" s="192" t="s">
        <v>372</v>
      </c>
      <c r="D147" s="192"/>
      <c r="E147" s="192" t="s">
        <v>489</v>
      </c>
      <c r="F147" s="195">
        <v>108</v>
      </c>
      <c r="G147" s="190">
        <v>80</v>
      </c>
      <c r="H147" s="191">
        <v>9</v>
      </c>
      <c r="I147" s="191"/>
      <c r="J147" s="191">
        <v>27</v>
      </c>
      <c r="K147" s="191"/>
      <c r="L147" s="191">
        <v>27</v>
      </c>
      <c r="M147" s="191"/>
      <c r="N147" s="191">
        <v>17</v>
      </c>
      <c r="O147" s="192"/>
      <c r="P147" s="193"/>
      <c r="Q147" s="197"/>
      <c r="R147" s="200"/>
      <c r="S147" s="192"/>
      <c r="T147" s="192"/>
    </row>
    <row r="148" spans="1:20" s="179" customFormat="1" ht="14.25">
      <c r="A148" s="192"/>
      <c r="B148" s="192"/>
      <c r="C148" s="192"/>
      <c r="D148" s="192"/>
      <c r="E148" s="192" t="s">
        <v>488</v>
      </c>
      <c r="F148" s="195">
        <v>109</v>
      </c>
      <c r="G148" s="190"/>
      <c r="H148" s="191"/>
      <c r="I148" s="191">
        <v>0</v>
      </c>
      <c r="J148" s="191"/>
      <c r="K148" s="191">
        <v>0</v>
      </c>
      <c r="L148" s="191"/>
      <c r="M148" s="191"/>
      <c r="N148" s="191"/>
      <c r="O148" s="192"/>
      <c r="P148" s="193"/>
      <c r="Q148" s="197"/>
      <c r="R148" s="200"/>
      <c r="S148" s="192"/>
      <c r="T148" s="192"/>
    </row>
    <row r="149" spans="1:20" s="179" customFormat="1" ht="14.25">
      <c r="A149" s="192"/>
      <c r="B149" s="192"/>
      <c r="C149" s="192"/>
      <c r="D149" s="192"/>
      <c r="E149" s="192" t="s">
        <v>481</v>
      </c>
      <c r="F149" s="195">
        <v>110</v>
      </c>
      <c r="G149" s="190"/>
      <c r="H149" s="191"/>
      <c r="I149" s="191">
        <v>0</v>
      </c>
      <c r="J149" s="191"/>
      <c r="K149" s="191">
        <v>0</v>
      </c>
      <c r="L149" s="191"/>
      <c r="M149" s="191"/>
      <c r="N149" s="191"/>
      <c r="O149" s="192"/>
      <c r="P149" s="193"/>
      <c r="Q149" s="197"/>
      <c r="R149" s="200"/>
      <c r="S149" s="192"/>
      <c r="T149" s="192"/>
    </row>
    <row r="150" spans="1:20" s="179" customFormat="1" ht="14.25">
      <c r="A150" s="192"/>
      <c r="B150" s="192"/>
      <c r="C150" s="192" t="s">
        <v>373</v>
      </c>
      <c r="D150" s="192"/>
      <c r="E150" s="192" t="s">
        <v>490</v>
      </c>
      <c r="F150" s="195">
        <v>111</v>
      </c>
      <c r="G150" s="190">
        <v>0</v>
      </c>
      <c r="H150" s="191"/>
      <c r="I150" s="191"/>
      <c r="J150" s="191"/>
      <c r="K150" s="191"/>
      <c r="L150" s="191"/>
      <c r="M150" s="191"/>
      <c r="N150" s="191"/>
      <c r="O150" s="192"/>
      <c r="P150" s="193"/>
      <c r="Q150" s="197"/>
      <c r="R150" s="200"/>
      <c r="S150" s="192"/>
      <c r="T150" s="192"/>
    </row>
    <row r="151" spans="1:20" s="179" customFormat="1" ht="14.25">
      <c r="A151" s="192"/>
      <c r="B151" s="192"/>
      <c r="C151" s="192" t="s">
        <v>382</v>
      </c>
      <c r="D151" s="192"/>
      <c r="E151" s="192" t="s">
        <v>491</v>
      </c>
      <c r="F151" s="195">
        <v>112</v>
      </c>
      <c r="G151" s="190">
        <v>0</v>
      </c>
      <c r="H151" s="191"/>
      <c r="I151" s="191"/>
      <c r="J151" s="191"/>
      <c r="K151" s="191"/>
      <c r="L151" s="191"/>
      <c r="M151" s="191"/>
      <c r="N151" s="191"/>
      <c r="O151" s="192"/>
      <c r="P151" s="193"/>
      <c r="Q151" s="197"/>
      <c r="R151" s="200"/>
      <c r="S151" s="192"/>
      <c r="T151" s="192"/>
    </row>
    <row r="152" spans="1:20" s="179" customFormat="1" ht="15">
      <c r="A152" s="192"/>
      <c r="B152" s="192"/>
      <c r="C152" s="192" t="s">
        <v>164</v>
      </c>
      <c r="D152" s="192" t="s">
        <v>492</v>
      </c>
      <c r="E152" s="192"/>
      <c r="F152" s="195">
        <v>113</v>
      </c>
      <c r="G152" s="190">
        <f>G155+G156+G157+G158+G159+G160</f>
        <v>797</v>
      </c>
      <c r="H152" s="191">
        <f>H155+H156+H157+H158+H159+H160</f>
        <v>184</v>
      </c>
      <c r="I152" s="191">
        <f>I155+I156+I157+I158</f>
        <v>125429</v>
      </c>
      <c r="J152" s="191">
        <f>J155+J156+J157+J158+J159+J160</f>
        <v>202</v>
      </c>
      <c r="K152" s="191">
        <f>K155+K156+K157+K158</f>
        <v>250241</v>
      </c>
      <c r="L152" s="191">
        <f>L155+L156+L157+L158+L159+L160</f>
        <v>182</v>
      </c>
      <c r="M152" s="191"/>
      <c r="N152" s="191">
        <v>229</v>
      </c>
      <c r="O152" s="152"/>
      <c r="P152" s="290"/>
      <c r="Q152" s="291"/>
      <c r="R152" s="200"/>
      <c r="S152" s="192"/>
      <c r="T152" s="192"/>
    </row>
    <row r="153" spans="1:20" s="179" customFormat="1" ht="15.75" customHeight="1">
      <c r="A153" s="192"/>
      <c r="B153" s="192"/>
      <c r="C153" s="192"/>
      <c r="D153" s="192" t="s">
        <v>34</v>
      </c>
      <c r="E153" s="192"/>
      <c r="F153" s="195"/>
      <c r="G153" s="190"/>
      <c r="H153" s="191"/>
      <c r="I153" s="191"/>
      <c r="J153" s="191"/>
      <c r="K153" s="191"/>
      <c r="L153" s="191"/>
      <c r="M153" s="191">
        <f>M155+M156+M157+M158</f>
        <v>375905</v>
      </c>
      <c r="N153" s="191"/>
      <c r="O153" s="192"/>
      <c r="P153" s="193"/>
      <c r="Q153" s="197"/>
      <c r="R153" s="200"/>
      <c r="S153" s="192"/>
      <c r="T153" s="192"/>
    </row>
    <row r="154" spans="1:20" s="179" customFormat="1" ht="14.25">
      <c r="A154" s="192"/>
      <c r="B154" s="192"/>
      <c r="C154" s="192"/>
      <c r="D154" s="192" t="s">
        <v>396</v>
      </c>
      <c r="E154" s="192"/>
      <c r="F154" s="195"/>
      <c r="G154" s="190"/>
      <c r="H154" s="191"/>
      <c r="I154" s="191"/>
      <c r="J154" s="191"/>
      <c r="K154" s="191"/>
      <c r="L154" s="191"/>
      <c r="M154" s="191"/>
      <c r="N154" s="191"/>
      <c r="O154" s="192"/>
      <c r="P154" s="193"/>
      <c r="Q154" s="197"/>
      <c r="R154" s="200"/>
      <c r="S154" s="192"/>
      <c r="T154" s="192"/>
    </row>
    <row r="155" spans="1:20" s="179" customFormat="1" ht="14.25">
      <c r="A155" s="192"/>
      <c r="B155" s="192"/>
      <c r="C155" s="192" t="s">
        <v>365</v>
      </c>
      <c r="D155" s="192" t="s">
        <v>493</v>
      </c>
      <c r="E155" s="192"/>
      <c r="F155" s="195">
        <v>114</v>
      </c>
      <c r="G155" s="190">
        <v>550</v>
      </c>
      <c r="H155" s="191">
        <v>125</v>
      </c>
      <c r="I155" s="191">
        <v>94862</v>
      </c>
      <c r="J155" s="191">
        <v>125</v>
      </c>
      <c r="K155" s="191">
        <v>189340</v>
      </c>
      <c r="L155" s="191">
        <v>125</v>
      </c>
      <c r="M155" s="191">
        <v>282513</v>
      </c>
      <c r="N155" s="191">
        <v>175</v>
      </c>
      <c r="O155" s="192"/>
      <c r="P155" s="193"/>
      <c r="Q155" s="197"/>
      <c r="R155" s="200"/>
      <c r="S155" s="192"/>
      <c r="T155" s="192"/>
    </row>
    <row r="156" spans="1:20" s="179" customFormat="1" ht="14.25">
      <c r="A156" s="192"/>
      <c r="B156" s="192"/>
      <c r="C156" s="192" t="s">
        <v>372</v>
      </c>
      <c r="D156" s="192" t="s">
        <v>494</v>
      </c>
      <c r="E156" s="192"/>
      <c r="F156" s="195">
        <v>115</v>
      </c>
      <c r="G156" s="190">
        <v>14</v>
      </c>
      <c r="H156" s="191">
        <v>3</v>
      </c>
      <c r="I156" s="191">
        <v>2185</v>
      </c>
      <c r="J156" s="191">
        <v>3</v>
      </c>
      <c r="K156" s="191">
        <v>4352</v>
      </c>
      <c r="L156" s="191">
        <v>3</v>
      </c>
      <c r="M156" s="191">
        <v>6489</v>
      </c>
      <c r="N156" s="191">
        <v>4</v>
      </c>
      <c r="O156" s="192"/>
      <c r="P156" s="193"/>
      <c r="Q156" s="197"/>
      <c r="R156" s="200"/>
      <c r="S156" s="192"/>
      <c r="T156" s="192"/>
    </row>
    <row r="157" spans="1:20" s="179" customFormat="1" ht="14.25">
      <c r="A157" s="192"/>
      <c r="B157" s="192"/>
      <c r="C157" s="192" t="s">
        <v>373</v>
      </c>
      <c r="D157" s="192" t="s">
        <v>495</v>
      </c>
      <c r="E157" s="192"/>
      <c r="F157" s="195">
        <v>116</v>
      </c>
      <c r="G157" s="190">
        <v>136</v>
      </c>
      <c r="H157" s="191">
        <v>36</v>
      </c>
      <c r="I157" s="191">
        <v>23448</v>
      </c>
      <c r="J157" s="191">
        <v>36</v>
      </c>
      <c r="K157" s="191">
        <v>46714</v>
      </c>
      <c r="L157" s="191">
        <v>36</v>
      </c>
      <c r="M157" s="191">
        <v>71848</v>
      </c>
      <c r="N157" s="191">
        <v>28</v>
      </c>
      <c r="O157" s="192"/>
      <c r="P157" s="193"/>
      <c r="Q157" s="197"/>
      <c r="R157" s="200"/>
      <c r="S157" s="192"/>
      <c r="T157" s="192"/>
    </row>
    <row r="158" spans="1:20" s="179" customFormat="1" ht="14.25">
      <c r="A158" s="192"/>
      <c r="B158" s="192"/>
      <c r="C158" s="192" t="s">
        <v>382</v>
      </c>
      <c r="D158" s="192" t="s">
        <v>496</v>
      </c>
      <c r="E158" s="192"/>
      <c r="F158" s="195">
        <v>117</v>
      </c>
      <c r="G158" s="190">
        <v>67</v>
      </c>
      <c r="H158" s="191">
        <v>20</v>
      </c>
      <c r="I158" s="191">
        <v>4934</v>
      </c>
      <c r="J158" s="191">
        <v>18</v>
      </c>
      <c r="K158" s="191">
        <v>9835</v>
      </c>
      <c r="L158" s="191">
        <v>18</v>
      </c>
      <c r="M158" s="191">
        <v>15055</v>
      </c>
      <c r="N158" s="191">
        <v>11</v>
      </c>
      <c r="O158" s="192"/>
      <c r="P158" s="193"/>
      <c r="Q158" s="197"/>
      <c r="R158" s="200"/>
      <c r="S158" s="192"/>
      <c r="T158" s="192"/>
    </row>
    <row r="159" spans="1:20" s="179" customFormat="1" ht="14.25">
      <c r="A159" s="192"/>
      <c r="B159" s="192"/>
      <c r="C159" s="192" t="s">
        <v>383</v>
      </c>
      <c r="D159" s="192" t="s">
        <v>544</v>
      </c>
      <c r="E159" s="192"/>
      <c r="F159" s="195">
        <v>118</v>
      </c>
      <c r="G159" s="190">
        <v>30</v>
      </c>
      <c r="H159" s="191">
        <v>0</v>
      </c>
      <c r="I159" s="191">
        <v>0</v>
      </c>
      <c r="J159" s="191">
        <v>20</v>
      </c>
      <c r="K159" s="191">
        <v>0</v>
      </c>
      <c r="L159" s="191">
        <v>0</v>
      </c>
      <c r="M159" s="191">
        <v>0</v>
      </c>
      <c r="N159" s="191">
        <v>10</v>
      </c>
      <c r="O159" s="192"/>
      <c r="P159" s="193"/>
      <c r="Q159" s="197"/>
      <c r="R159" s="200"/>
      <c r="S159" s="192"/>
      <c r="T159" s="192"/>
    </row>
    <row r="160" spans="1:20" s="179" customFormat="1" ht="14.25">
      <c r="A160" s="192"/>
      <c r="B160" s="192"/>
      <c r="C160" s="192" t="s">
        <v>385</v>
      </c>
      <c r="D160" s="192" t="s">
        <v>497</v>
      </c>
      <c r="E160" s="192"/>
      <c r="F160" s="195">
        <v>119</v>
      </c>
      <c r="G160" s="190">
        <v>0</v>
      </c>
      <c r="H160" s="191">
        <v>0</v>
      </c>
      <c r="I160" s="191">
        <v>0</v>
      </c>
      <c r="J160" s="191">
        <v>0</v>
      </c>
      <c r="K160" s="191">
        <v>0</v>
      </c>
      <c r="L160" s="191">
        <v>0</v>
      </c>
      <c r="M160" s="191">
        <v>0</v>
      </c>
      <c r="N160" s="191">
        <v>0</v>
      </c>
      <c r="O160" s="192"/>
      <c r="P160" s="193"/>
      <c r="Q160" s="197"/>
      <c r="R160" s="200"/>
      <c r="S160" s="192"/>
      <c r="T160" s="192"/>
    </row>
    <row r="161" spans="1:20" s="179" customFormat="1" ht="14.25">
      <c r="A161" s="192"/>
      <c r="B161" s="192"/>
      <c r="C161" s="192" t="s">
        <v>498</v>
      </c>
      <c r="D161" s="192" t="s">
        <v>557</v>
      </c>
      <c r="E161" s="192"/>
      <c r="F161" s="195">
        <v>120</v>
      </c>
      <c r="G161" s="190">
        <f>G169</f>
        <v>130</v>
      </c>
      <c r="H161" s="191">
        <f>H169</f>
        <v>40</v>
      </c>
      <c r="I161" s="191"/>
      <c r="J161" s="191">
        <f>J169</f>
        <v>30</v>
      </c>
      <c r="K161" s="191"/>
      <c r="L161" s="191">
        <f>L163+L169</f>
        <v>30</v>
      </c>
      <c r="M161" s="191">
        <f>M163+M166+M167+M168+M169+M170</f>
        <v>148118</v>
      </c>
      <c r="N161" s="191">
        <f>N163+N169</f>
        <v>30</v>
      </c>
      <c r="O161" s="192"/>
      <c r="P161" s="193"/>
      <c r="Q161" s="197"/>
      <c r="R161" s="200"/>
      <c r="S161" s="192"/>
      <c r="T161" s="192"/>
    </row>
    <row r="162" spans="1:20" s="179" customFormat="1" ht="14.25">
      <c r="A162" s="192"/>
      <c r="B162" s="192"/>
      <c r="C162" s="192"/>
      <c r="D162" s="192" t="s">
        <v>416</v>
      </c>
      <c r="E162" s="192"/>
      <c r="F162" s="195"/>
      <c r="G162" s="190"/>
      <c r="H162" s="191"/>
      <c r="I162" s="191">
        <f>I169</f>
        <v>25998</v>
      </c>
      <c r="J162" s="191"/>
      <c r="K162" s="191">
        <f>K169</f>
        <v>55935</v>
      </c>
      <c r="L162" s="191"/>
      <c r="M162" s="191"/>
      <c r="N162" s="191"/>
      <c r="O162" s="192"/>
      <c r="P162" s="193"/>
      <c r="Q162" s="197"/>
      <c r="R162" s="200"/>
      <c r="S162" s="192"/>
      <c r="T162" s="192"/>
    </row>
    <row r="163" spans="1:20" s="179" customFormat="1" ht="14.25">
      <c r="A163" s="192"/>
      <c r="B163" s="192"/>
      <c r="C163" s="192" t="s">
        <v>365</v>
      </c>
      <c r="D163" s="192" t="s">
        <v>499</v>
      </c>
      <c r="E163" s="192"/>
      <c r="F163" s="195">
        <v>121</v>
      </c>
      <c r="G163" s="190">
        <v>0</v>
      </c>
      <c r="H163" s="191">
        <v>0</v>
      </c>
      <c r="I163" s="191">
        <v>0</v>
      </c>
      <c r="J163" s="191">
        <v>0</v>
      </c>
      <c r="K163" s="191">
        <v>0</v>
      </c>
      <c r="L163" s="191">
        <v>0</v>
      </c>
      <c r="M163" s="191">
        <f>M164+M165</f>
        <v>45159</v>
      </c>
      <c r="N163" s="191">
        <v>0</v>
      </c>
      <c r="O163" s="192"/>
      <c r="P163" s="193"/>
      <c r="Q163" s="197"/>
      <c r="R163" s="200"/>
      <c r="S163" s="192"/>
      <c r="T163" s="192"/>
    </row>
    <row r="164" spans="1:20" s="179" customFormat="1" ht="14.25">
      <c r="A164" s="192"/>
      <c r="B164" s="192"/>
      <c r="C164" s="192"/>
      <c r="D164" s="192" t="s">
        <v>368</v>
      </c>
      <c r="E164" s="192" t="s">
        <v>500</v>
      </c>
      <c r="F164" s="195">
        <v>122</v>
      </c>
      <c r="G164" s="190">
        <v>0</v>
      </c>
      <c r="H164" s="191"/>
      <c r="I164" s="191">
        <v>0</v>
      </c>
      <c r="J164" s="191"/>
      <c r="K164" s="191">
        <v>0</v>
      </c>
      <c r="L164" s="191"/>
      <c r="M164" s="191">
        <v>6892</v>
      </c>
      <c r="N164" s="191"/>
      <c r="O164" s="192"/>
      <c r="P164" s="193"/>
      <c r="Q164" s="197"/>
      <c r="R164" s="200"/>
      <c r="S164" s="192"/>
      <c r="T164" s="192"/>
    </row>
    <row r="165" spans="1:20" s="179" customFormat="1" ht="14.25">
      <c r="A165" s="192"/>
      <c r="B165" s="192"/>
      <c r="C165" s="192"/>
      <c r="D165" s="192" t="s">
        <v>369</v>
      </c>
      <c r="E165" s="192" t="s">
        <v>501</v>
      </c>
      <c r="F165" s="195">
        <v>123</v>
      </c>
      <c r="G165" s="190">
        <v>0</v>
      </c>
      <c r="H165" s="191"/>
      <c r="I165" s="191">
        <v>0</v>
      </c>
      <c r="J165" s="191"/>
      <c r="K165" s="191"/>
      <c r="L165" s="191"/>
      <c r="M165" s="191">
        <v>38267</v>
      </c>
      <c r="N165" s="191"/>
      <c r="O165" s="192"/>
      <c r="P165" s="193"/>
      <c r="Q165" s="197"/>
      <c r="R165" s="200"/>
      <c r="S165" s="192"/>
      <c r="T165" s="192"/>
    </row>
    <row r="166" spans="1:20" s="179" customFormat="1" ht="14.25">
      <c r="A166" s="192"/>
      <c r="B166" s="192"/>
      <c r="C166" s="192" t="s">
        <v>372</v>
      </c>
      <c r="D166" s="192" t="s">
        <v>607</v>
      </c>
      <c r="E166" s="192"/>
      <c r="F166" s="195">
        <v>124</v>
      </c>
      <c r="G166" s="190">
        <v>0</v>
      </c>
      <c r="H166" s="191">
        <v>0</v>
      </c>
      <c r="I166" s="191">
        <v>0</v>
      </c>
      <c r="J166" s="191">
        <v>0</v>
      </c>
      <c r="K166" s="191">
        <v>0</v>
      </c>
      <c r="L166" s="191">
        <v>0</v>
      </c>
      <c r="M166" s="191"/>
      <c r="N166" s="191">
        <v>0</v>
      </c>
      <c r="O166" s="192"/>
      <c r="P166" s="193"/>
      <c r="Q166" s="197"/>
      <c r="R166" s="200"/>
      <c r="S166" s="192"/>
      <c r="T166" s="192"/>
    </row>
    <row r="167" spans="1:20" s="179" customFormat="1" ht="14.25">
      <c r="A167" s="192"/>
      <c r="B167" s="192"/>
      <c r="C167" s="192" t="s">
        <v>373</v>
      </c>
      <c r="D167" s="192" t="s">
        <v>502</v>
      </c>
      <c r="E167" s="192"/>
      <c r="F167" s="195">
        <v>125</v>
      </c>
      <c r="G167" s="190">
        <v>0</v>
      </c>
      <c r="H167" s="191">
        <v>0</v>
      </c>
      <c r="I167" s="191">
        <v>0</v>
      </c>
      <c r="J167" s="191">
        <v>0</v>
      </c>
      <c r="K167" s="191">
        <v>0</v>
      </c>
      <c r="L167" s="191">
        <v>0</v>
      </c>
      <c r="M167" s="191"/>
      <c r="N167" s="191">
        <v>0</v>
      </c>
      <c r="O167" s="192"/>
      <c r="P167" s="193"/>
      <c r="Q167" s="197"/>
      <c r="R167" s="200"/>
      <c r="S167" s="192"/>
      <c r="T167" s="192"/>
    </row>
    <row r="168" spans="1:20" s="179" customFormat="1" ht="14.25">
      <c r="A168" s="192"/>
      <c r="B168" s="192"/>
      <c r="C168" s="192" t="s">
        <v>382</v>
      </c>
      <c r="D168" s="192" t="s">
        <v>603</v>
      </c>
      <c r="E168" s="192"/>
      <c r="F168" s="195">
        <v>126</v>
      </c>
      <c r="G168" s="190">
        <v>0</v>
      </c>
      <c r="H168" s="191">
        <v>0</v>
      </c>
      <c r="I168" s="191">
        <v>0</v>
      </c>
      <c r="J168" s="191">
        <v>0</v>
      </c>
      <c r="K168" s="191">
        <v>0</v>
      </c>
      <c r="L168" s="191">
        <v>0</v>
      </c>
      <c r="M168" s="191">
        <v>20000</v>
      </c>
      <c r="N168" s="191">
        <v>0</v>
      </c>
      <c r="O168" s="192"/>
      <c r="P168" s="193"/>
      <c r="Q168" s="197"/>
      <c r="R168" s="200"/>
      <c r="S168" s="192"/>
      <c r="T168" s="192"/>
    </row>
    <row r="169" spans="1:20" s="179" customFormat="1" ht="14.25">
      <c r="A169" s="192"/>
      <c r="B169" s="192"/>
      <c r="C169" s="192" t="s">
        <v>383</v>
      </c>
      <c r="D169" s="192" t="s">
        <v>503</v>
      </c>
      <c r="E169" s="192"/>
      <c r="F169" s="195">
        <v>127</v>
      </c>
      <c r="G169" s="190">
        <v>130</v>
      </c>
      <c r="H169" s="191">
        <v>40</v>
      </c>
      <c r="I169" s="191">
        <v>25998</v>
      </c>
      <c r="J169" s="191">
        <v>30</v>
      </c>
      <c r="K169" s="191">
        <v>55935</v>
      </c>
      <c r="L169" s="191">
        <v>30</v>
      </c>
      <c r="M169" s="191">
        <v>82959</v>
      </c>
      <c r="N169" s="191">
        <v>30</v>
      </c>
      <c r="O169" s="192"/>
      <c r="P169" s="193"/>
      <c r="Q169" s="197"/>
      <c r="R169" s="200"/>
      <c r="S169" s="192"/>
      <c r="T169" s="192"/>
    </row>
    <row r="170" spans="1:20" s="179" customFormat="1" ht="14.25">
      <c r="A170" s="192"/>
      <c r="B170" s="192"/>
      <c r="C170" s="192" t="s">
        <v>385</v>
      </c>
      <c r="D170" s="192" t="s">
        <v>504</v>
      </c>
      <c r="E170" s="192"/>
      <c r="F170" s="195">
        <v>128</v>
      </c>
      <c r="G170" s="190">
        <v>0</v>
      </c>
      <c r="H170" s="191">
        <v>0</v>
      </c>
      <c r="I170" s="191"/>
      <c r="J170" s="191">
        <v>0</v>
      </c>
      <c r="K170" s="191"/>
      <c r="L170" s="191">
        <v>0</v>
      </c>
      <c r="M170" s="191"/>
      <c r="N170" s="191">
        <v>0</v>
      </c>
      <c r="O170" s="192"/>
      <c r="P170" s="193"/>
      <c r="Q170" s="197"/>
      <c r="R170" s="200"/>
      <c r="S170" s="192"/>
      <c r="T170" s="192"/>
    </row>
    <row r="171" spans="1:20" s="179" customFormat="1" ht="14.25">
      <c r="A171" s="192"/>
      <c r="B171" s="192"/>
      <c r="C171" s="192"/>
      <c r="D171" s="192"/>
      <c r="E171" s="192" t="s">
        <v>505</v>
      </c>
      <c r="F171" s="195"/>
      <c r="G171" s="191"/>
      <c r="H171" s="191"/>
      <c r="I171" s="191"/>
      <c r="J171" s="191"/>
      <c r="K171" s="191"/>
      <c r="L171" s="191"/>
      <c r="M171" s="191"/>
      <c r="N171" s="191"/>
      <c r="O171" s="192"/>
      <c r="P171" s="193"/>
      <c r="Q171" s="197"/>
      <c r="R171" s="200"/>
      <c r="S171" s="192"/>
      <c r="T171" s="192"/>
    </row>
    <row r="172" spans="1:20" s="179" customFormat="1" ht="14.25">
      <c r="A172" s="192"/>
      <c r="B172" s="192"/>
      <c r="C172" s="192"/>
      <c r="D172" s="192" t="s">
        <v>387</v>
      </c>
      <c r="E172" s="192" t="s">
        <v>506</v>
      </c>
      <c r="F172" s="195">
        <v>129</v>
      </c>
      <c r="G172" s="191">
        <v>0</v>
      </c>
      <c r="H172" s="191">
        <v>0</v>
      </c>
      <c r="I172" s="191"/>
      <c r="J172" s="191">
        <v>0</v>
      </c>
      <c r="K172" s="191"/>
      <c r="L172" s="191">
        <v>0</v>
      </c>
      <c r="M172" s="191"/>
      <c r="N172" s="191">
        <v>0</v>
      </c>
      <c r="O172" s="192"/>
      <c r="P172" s="193"/>
      <c r="Q172" s="197"/>
      <c r="R172" s="200"/>
      <c r="S172" s="192"/>
      <c r="T172" s="192"/>
    </row>
    <row r="173" spans="1:20" s="179" customFormat="1" ht="14.25">
      <c r="A173" s="192"/>
      <c r="B173" s="192"/>
      <c r="C173" s="192"/>
      <c r="D173" s="192" t="s">
        <v>608</v>
      </c>
      <c r="E173" s="192" t="s">
        <v>507</v>
      </c>
      <c r="F173" s="195">
        <v>130</v>
      </c>
      <c r="G173" s="191"/>
      <c r="H173" s="191"/>
      <c r="I173" s="191"/>
      <c r="J173" s="191"/>
      <c r="K173" s="191"/>
      <c r="L173" s="191"/>
      <c r="M173" s="191"/>
      <c r="N173" s="191"/>
      <c r="O173" s="192"/>
      <c r="P173" s="193"/>
      <c r="Q173" s="197"/>
      <c r="R173" s="200"/>
      <c r="S173" s="192"/>
      <c r="T173" s="192"/>
    </row>
    <row r="174" spans="1:20" s="179" customFormat="1" ht="14.25">
      <c r="A174" s="192"/>
      <c r="B174" s="192"/>
      <c r="C174" s="192"/>
      <c r="D174" s="192" t="s">
        <v>508</v>
      </c>
      <c r="E174" s="192" t="s">
        <v>509</v>
      </c>
      <c r="F174" s="195" t="s">
        <v>185</v>
      </c>
      <c r="G174" s="191"/>
      <c r="H174" s="191"/>
      <c r="I174" s="191"/>
      <c r="J174" s="191"/>
      <c r="K174" s="191"/>
      <c r="L174" s="191"/>
      <c r="M174" s="191"/>
      <c r="N174" s="191"/>
      <c r="O174" s="192"/>
      <c r="P174" s="193"/>
      <c r="Q174" s="197"/>
      <c r="R174" s="200"/>
      <c r="S174" s="192"/>
      <c r="T174" s="192"/>
    </row>
    <row r="175" spans="1:20" s="179" customFormat="1" ht="14.25">
      <c r="A175" s="192"/>
      <c r="B175" s="192"/>
      <c r="C175" s="192"/>
      <c r="D175" s="192" t="s">
        <v>610</v>
      </c>
      <c r="E175" s="192" t="s">
        <v>558</v>
      </c>
      <c r="F175" s="195">
        <v>131</v>
      </c>
      <c r="G175" s="191">
        <v>0</v>
      </c>
      <c r="H175" s="191">
        <v>0</v>
      </c>
      <c r="I175" s="191"/>
      <c r="J175" s="191">
        <v>0</v>
      </c>
      <c r="K175" s="191"/>
      <c r="L175" s="191">
        <v>0</v>
      </c>
      <c r="M175" s="191"/>
      <c r="N175" s="191">
        <v>0</v>
      </c>
      <c r="O175" s="192"/>
      <c r="P175" s="193"/>
      <c r="Q175" s="197"/>
      <c r="R175" s="200"/>
      <c r="S175" s="192"/>
      <c r="T175" s="192"/>
    </row>
    <row r="176" spans="1:20" s="179" customFormat="1" ht="14.25">
      <c r="A176" s="192"/>
      <c r="B176" s="192"/>
      <c r="C176" s="192"/>
      <c r="D176" s="192"/>
      <c r="E176" s="192" t="s">
        <v>367</v>
      </c>
      <c r="F176" s="195"/>
      <c r="G176" s="191"/>
      <c r="H176" s="191"/>
      <c r="I176" s="191"/>
      <c r="J176" s="191"/>
      <c r="K176" s="191"/>
      <c r="L176" s="191"/>
      <c r="M176" s="191"/>
      <c r="N176" s="191"/>
      <c r="O176" s="192"/>
      <c r="P176" s="193"/>
      <c r="Q176" s="197"/>
      <c r="R176" s="200"/>
      <c r="S176" s="192"/>
      <c r="T176" s="192"/>
    </row>
    <row r="177" spans="1:20" s="179" customFormat="1" ht="14.25">
      <c r="A177" s="192"/>
      <c r="B177" s="192"/>
      <c r="C177" s="192"/>
      <c r="D177" s="192" t="s">
        <v>611</v>
      </c>
      <c r="E177" s="192" t="s">
        <v>510</v>
      </c>
      <c r="F177" s="195">
        <v>132</v>
      </c>
      <c r="G177" s="191"/>
      <c r="H177" s="191"/>
      <c r="I177" s="191"/>
      <c r="J177" s="191"/>
      <c r="K177" s="191"/>
      <c r="L177" s="191"/>
      <c r="M177" s="191"/>
      <c r="N177" s="191"/>
      <c r="O177" s="192"/>
      <c r="P177" s="193"/>
      <c r="Q177" s="197"/>
      <c r="R177" s="200"/>
      <c r="S177" s="192"/>
      <c r="T177" s="192"/>
    </row>
    <row r="178" spans="1:20" s="179" customFormat="1" ht="14.25">
      <c r="A178" s="192"/>
      <c r="B178" s="192"/>
      <c r="C178" s="192"/>
      <c r="D178" s="192"/>
      <c r="E178" s="192" t="s">
        <v>740</v>
      </c>
      <c r="F178" s="195">
        <v>133</v>
      </c>
      <c r="G178" s="191"/>
      <c r="H178" s="191"/>
      <c r="I178" s="191"/>
      <c r="J178" s="191"/>
      <c r="K178" s="191"/>
      <c r="L178" s="191"/>
      <c r="M178" s="191"/>
      <c r="N178" s="191"/>
      <c r="O178" s="192"/>
      <c r="P178" s="193"/>
      <c r="Q178" s="197"/>
      <c r="R178" s="200"/>
      <c r="S178" s="192"/>
      <c r="T178" s="192"/>
    </row>
    <row r="179" spans="1:20" s="179" customFormat="1" ht="14.25">
      <c r="A179" s="192"/>
      <c r="B179" s="192"/>
      <c r="C179" s="192"/>
      <c r="D179" s="192"/>
      <c r="E179" s="192" t="s">
        <v>511</v>
      </c>
      <c r="F179" s="195">
        <v>134</v>
      </c>
      <c r="G179" s="191"/>
      <c r="H179" s="191"/>
      <c r="I179" s="191"/>
      <c r="J179" s="191"/>
      <c r="K179" s="191"/>
      <c r="L179" s="191"/>
      <c r="M179" s="191"/>
      <c r="N179" s="191"/>
      <c r="O179" s="192"/>
      <c r="P179" s="193"/>
      <c r="Q179" s="197"/>
      <c r="R179" s="200"/>
      <c r="S179" s="192"/>
      <c r="T179" s="192"/>
    </row>
    <row r="180" spans="1:20" s="179" customFormat="1" ht="14.25">
      <c r="A180" s="192"/>
      <c r="B180" s="192"/>
      <c r="C180" s="192"/>
      <c r="D180" s="192"/>
      <c r="E180" s="192" t="s">
        <v>512</v>
      </c>
      <c r="F180" s="195">
        <v>135</v>
      </c>
      <c r="G180" s="191"/>
      <c r="H180" s="191"/>
      <c r="I180" s="191"/>
      <c r="J180" s="191"/>
      <c r="K180" s="191"/>
      <c r="L180" s="191"/>
      <c r="M180" s="191"/>
      <c r="N180" s="191"/>
      <c r="O180" s="192"/>
      <c r="P180" s="193"/>
      <c r="Q180" s="197"/>
      <c r="R180" s="200"/>
      <c r="S180" s="192"/>
      <c r="T180" s="192"/>
    </row>
    <row r="181" spans="1:20" s="179" customFormat="1" ht="14.25">
      <c r="A181" s="192"/>
      <c r="B181" s="192" t="s">
        <v>513</v>
      </c>
      <c r="C181" s="192" t="s">
        <v>514</v>
      </c>
      <c r="D181" s="192"/>
      <c r="E181" s="192"/>
      <c r="F181" s="195">
        <v>136</v>
      </c>
      <c r="G181" s="191">
        <f>G188</f>
        <v>2</v>
      </c>
      <c r="H181" s="191">
        <f>H188</f>
        <v>1</v>
      </c>
      <c r="I181" s="191">
        <v>0</v>
      </c>
      <c r="J181" s="191">
        <f>J188</f>
        <v>1</v>
      </c>
      <c r="K181" s="191"/>
      <c r="L181" s="191">
        <f>L188</f>
        <v>0</v>
      </c>
      <c r="M181" s="191"/>
      <c r="N181" s="191">
        <f>N188</f>
        <v>0</v>
      </c>
      <c r="O181" s="192"/>
      <c r="P181" s="193"/>
      <c r="Q181" s="197"/>
      <c r="R181" s="200"/>
      <c r="S181" s="192"/>
      <c r="T181" s="192"/>
    </row>
    <row r="182" spans="1:20" s="179" customFormat="1" ht="14.25">
      <c r="A182" s="192"/>
      <c r="B182" s="192"/>
      <c r="C182" s="192" t="s">
        <v>365</v>
      </c>
      <c r="D182" s="192" t="s">
        <v>515</v>
      </c>
      <c r="E182" s="192"/>
      <c r="F182" s="195">
        <v>137</v>
      </c>
      <c r="G182" s="191">
        <v>0</v>
      </c>
      <c r="H182" s="191">
        <v>0</v>
      </c>
      <c r="I182" s="191">
        <v>0</v>
      </c>
      <c r="J182" s="191">
        <v>0</v>
      </c>
      <c r="K182" s="191"/>
      <c r="L182" s="191">
        <v>0</v>
      </c>
      <c r="M182" s="191"/>
      <c r="N182" s="191">
        <v>0</v>
      </c>
      <c r="O182" s="192"/>
      <c r="P182" s="193"/>
      <c r="Q182" s="197"/>
      <c r="R182" s="200"/>
      <c r="S182" s="192"/>
      <c r="T182" s="192"/>
    </row>
    <row r="183" spans="1:20" s="179" customFormat="1" ht="14.25">
      <c r="A183" s="192"/>
      <c r="B183" s="192"/>
      <c r="C183" s="192"/>
      <c r="D183" s="192" t="s">
        <v>368</v>
      </c>
      <c r="E183" s="192" t="s">
        <v>516</v>
      </c>
      <c r="F183" s="195">
        <v>138</v>
      </c>
      <c r="G183" s="191">
        <v>0</v>
      </c>
      <c r="H183" s="191"/>
      <c r="I183" s="191">
        <v>0</v>
      </c>
      <c r="J183" s="191"/>
      <c r="K183" s="191"/>
      <c r="L183" s="191"/>
      <c r="M183" s="191"/>
      <c r="N183" s="191"/>
      <c r="O183" s="192"/>
      <c r="P183" s="193"/>
      <c r="Q183" s="197"/>
      <c r="R183" s="200"/>
      <c r="S183" s="192"/>
      <c r="T183" s="192"/>
    </row>
    <row r="184" spans="1:20" s="179" customFormat="1" ht="14.25">
      <c r="A184" s="192"/>
      <c r="B184" s="192"/>
      <c r="C184" s="192"/>
      <c r="D184" s="192" t="s">
        <v>369</v>
      </c>
      <c r="E184" s="192" t="s">
        <v>517</v>
      </c>
      <c r="F184" s="195">
        <v>139</v>
      </c>
      <c r="G184" s="191">
        <v>0</v>
      </c>
      <c r="H184" s="191"/>
      <c r="I184" s="191">
        <v>0</v>
      </c>
      <c r="J184" s="191"/>
      <c r="K184" s="191"/>
      <c r="L184" s="191"/>
      <c r="M184" s="191"/>
      <c r="N184" s="191"/>
      <c r="O184" s="192"/>
      <c r="P184" s="193"/>
      <c r="Q184" s="197"/>
      <c r="R184" s="200"/>
      <c r="S184" s="192"/>
      <c r="T184" s="192"/>
    </row>
    <row r="185" spans="1:20" s="179" customFormat="1" ht="14.25">
      <c r="A185" s="192"/>
      <c r="B185" s="192"/>
      <c r="C185" s="192" t="s">
        <v>372</v>
      </c>
      <c r="D185" s="192" t="s">
        <v>518</v>
      </c>
      <c r="E185" s="192"/>
      <c r="F185" s="195">
        <v>140</v>
      </c>
      <c r="G185" s="191">
        <v>0</v>
      </c>
      <c r="H185" s="191">
        <v>0</v>
      </c>
      <c r="I185" s="191">
        <v>0</v>
      </c>
      <c r="J185" s="191">
        <v>0</v>
      </c>
      <c r="K185" s="191"/>
      <c r="L185" s="191">
        <v>0</v>
      </c>
      <c r="M185" s="191"/>
      <c r="N185" s="191">
        <v>0</v>
      </c>
      <c r="O185" s="192"/>
      <c r="P185" s="193"/>
      <c r="Q185" s="197"/>
      <c r="R185" s="200"/>
      <c r="S185" s="192"/>
      <c r="T185" s="192"/>
    </row>
    <row r="186" spans="1:20" s="179" customFormat="1" ht="14.25">
      <c r="A186" s="192"/>
      <c r="B186" s="192"/>
      <c r="C186" s="192"/>
      <c r="D186" s="192" t="s">
        <v>406</v>
      </c>
      <c r="E186" s="192" t="s">
        <v>516</v>
      </c>
      <c r="F186" s="195">
        <v>141</v>
      </c>
      <c r="G186" s="191">
        <v>0</v>
      </c>
      <c r="H186" s="191"/>
      <c r="I186" s="191">
        <v>0</v>
      </c>
      <c r="J186" s="191"/>
      <c r="K186" s="191"/>
      <c r="L186" s="191"/>
      <c r="M186" s="191"/>
      <c r="N186" s="191"/>
      <c r="O186" s="192"/>
      <c r="P186" s="193"/>
      <c r="Q186" s="197"/>
      <c r="R186" s="200"/>
      <c r="S186" s="192"/>
      <c r="T186" s="192"/>
    </row>
    <row r="187" spans="1:20" s="179" customFormat="1" ht="14.25">
      <c r="A187" s="192"/>
      <c r="B187" s="192"/>
      <c r="C187" s="192"/>
      <c r="D187" s="192" t="s">
        <v>407</v>
      </c>
      <c r="E187" s="192" t="s">
        <v>517</v>
      </c>
      <c r="F187" s="195">
        <v>142</v>
      </c>
      <c r="G187" s="191">
        <v>0</v>
      </c>
      <c r="H187" s="191"/>
      <c r="I187" s="191">
        <v>0</v>
      </c>
      <c r="J187" s="191"/>
      <c r="K187" s="191"/>
      <c r="L187" s="191"/>
      <c r="M187" s="191"/>
      <c r="N187" s="191"/>
      <c r="O187" s="192"/>
      <c r="P187" s="193"/>
      <c r="Q187" s="197"/>
      <c r="R187" s="200"/>
      <c r="S187" s="192"/>
      <c r="T187" s="192"/>
    </row>
    <row r="188" spans="1:20" s="179" customFormat="1" ht="14.25">
      <c r="A188" s="192"/>
      <c r="B188" s="192"/>
      <c r="C188" s="192" t="s">
        <v>373</v>
      </c>
      <c r="D188" s="192" t="s">
        <v>519</v>
      </c>
      <c r="E188" s="192"/>
      <c r="F188" s="195">
        <v>143</v>
      </c>
      <c r="G188" s="191">
        <v>2</v>
      </c>
      <c r="H188" s="191">
        <v>1</v>
      </c>
      <c r="I188" s="191">
        <v>0</v>
      </c>
      <c r="J188" s="191">
        <v>1</v>
      </c>
      <c r="K188" s="191"/>
      <c r="L188" s="191">
        <v>0</v>
      </c>
      <c r="M188" s="191"/>
      <c r="N188" s="191">
        <v>0</v>
      </c>
      <c r="O188" s="192"/>
      <c r="P188" s="193"/>
      <c r="Q188" s="197"/>
      <c r="R188" s="200"/>
      <c r="S188" s="192"/>
      <c r="T188" s="192"/>
    </row>
    <row r="189" spans="1:20" s="179" customFormat="1" ht="14.25">
      <c r="A189" s="192"/>
      <c r="B189" s="192" t="s">
        <v>520</v>
      </c>
      <c r="C189" s="192" t="s">
        <v>195</v>
      </c>
      <c r="D189" s="192"/>
      <c r="E189" s="192"/>
      <c r="F189" s="195">
        <v>144</v>
      </c>
      <c r="G189" s="191">
        <v>0</v>
      </c>
      <c r="H189" s="191">
        <v>0</v>
      </c>
      <c r="I189" s="191">
        <v>0</v>
      </c>
      <c r="J189" s="191">
        <v>0</v>
      </c>
      <c r="K189" s="191"/>
      <c r="L189" s="191">
        <v>0</v>
      </c>
      <c r="M189" s="191"/>
      <c r="N189" s="191">
        <v>0</v>
      </c>
      <c r="O189" s="192"/>
      <c r="P189" s="193"/>
      <c r="Q189" s="197"/>
      <c r="R189" s="200"/>
      <c r="S189" s="192"/>
      <c r="T189" s="192"/>
    </row>
    <row r="190" spans="1:20" s="179" customFormat="1" ht="14.25">
      <c r="A190" s="192" t="s">
        <v>521</v>
      </c>
      <c r="B190" s="192"/>
      <c r="C190" s="192" t="s">
        <v>522</v>
      </c>
      <c r="D190" s="192"/>
      <c r="E190" s="192"/>
      <c r="F190" s="195">
        <v>145</v>
      </c>
      <c r="G190" s="191">
        <v>500</v>
      </c>
      <c r="H190" s="191"/>
      <c r="I190" s="191"/>
      <c r="J190" s="191"/>
      <c r="K190" s="191"/>
      <c r="L190" s="191"/>
      <c r="M190" s="191"/>
      <c r="N190" s="191"/>
      <c r="O190" s="192"/>
      <c r="P190" s="193"/>
      <c r="Q190" s="197"/>
      <c r="R190" s="200"/>
      <c r="S190" s="192"/>
      <c r="T190" s="192"/>
    </row>
    <row r="191" spans="1:20" s="179" customFormat="1" ht="14.25">
      <c r="A191" s="192"/>
      <c r="B191" s="192"/>
      <c r="C191" s="192"/>
      <c r="D191" s="192"/>
      <c r="E191" s="192" t="s">
        <v>523</v>
      </c>
      <c r="F191" s="195">
        <v>146</v>
      </c>
      <c r="G191" s="191"/>
      <c r="H191" s="191"/>
      <c r="I191" s="191"/>
      <c r="J191" s="191"/>
      <c r="K191" s="191"/>
      <c r="L191" s="191"/>
      <c r="M191" s="191"/>
      <c r="N191" s="191"/>
      <c r="O191" s="192"/>
      <c r="P191" s="193"/>
      <c r="Q191" s="197"/>
      <c r="R191" s="200"/>
      <c r="S191" s="192"/>
      <c r="T191" s="192"/>
    </row>
    <row r="192" spans="1:20" s="179" customFormat="1" ht="14.25">
      <c r="A192" s="192"/>
      <c r="B192" s="192"/>
      <c r="C192" s="192"/>
      <c r="D192" s="192"/>
      <c r="E192" s="192" t="s">
        <v>615</v>
      </c>
      <c r="F192" s="195">
        <v>147</v>
      </c>
      <c r="G192" s="191">
        <v>0</v>
      </c>
      <c r="H192" s="191"/>
      <c r="I192" s="191">
        <v>0</v>
      </c>
      <c r="J192" s="191"/>
      <c r="K192" s="191"/>
      <c r="L192" s="191"/>
      <c r="M192" s="191"/>
      <c r="N192" s="191"/>
      <c r="O192" s="192"/>
      <c r="P192" s="193"/>
      <c r="Q192" s="197"/>
      <c r="R192" s="200"/>
      <c r="S192" s="192"/>
      <c r="T192" s="192"/>
    </row>
    <row r="193" spans="1:20" s="179" customFormat="1" ht="14.25">
      <c r="A193" s="192" t="s">
        <v>524</v>
      </c>
      <c r="B193" s="192"/>
      <c r="C193" s="198" t="s">
        <v>617</v>
      </c>
      <c r="D193" s="198"/>
      <c r="E193" s="192"/>
      <c r="F193" s="195">
        <v>148</v>
      </c>
      <c r="G193" s="191">
        <v>80</v>
      </c>
      <c r="H193" s="191"/>
      <c r="I193" s="191">
        <v>0</v>
      </c>
      <c r="J193" s="191"/>
      <c r="K193" s="191"/>
      <c r="L193" s="191"/>
      <c r="M193" s="191"/>
      <c r="N193" s="191"/>
      <c r="O193" s="192"/>
      <c r="P193" s="193"/>
      <c r="Q193" s="197"/>
      <c r="R193" s="200"/>
      <c r="S193" s="192"/>
      <c r="T193" s="192"/>
    </row>
    <row r="194" spans="1:20" s="177" customFormat="1" ht="14.25">
      <c r="A194" s="192" t="s">
        <v>197</v>
      </c>
      <c r="B194" s="193"/>
      <c r="C194" s="202" t="s">
        <v>673</v>
      </c>
      <c r="D194" s="199"/>
      <c r="E194" s="200"/>
      <c r="F194" s="195">
        <v>149</v>
      </c>
      <c r="G194" s="191">
        <v>0</v>
      </c>
      <c r="H194" s="191"/>
      <c r="I194" s="191"/>
      <c r="J194" s="191"/>
      <c r="K194" s="191"/>
      <c r="L194" s="191"/>
      <c r="M194" s="191"/>
      <c r="N194" s="191"/>
      <c r="O194" s="197"/>
      <c r="P194" s="197"/>
      <c r="Q194" s="197"/>
      <c r="R194" s="197"/>
      <c r="S194" s="197"/>
      <c r="T194" s="197"/>
    </row>
    <row r="195" spans="1:20" ht="14.25">
      <c r="A195" s="192" t="s">
        <v>249</v>
      </c>
      <c r="B195" s="193"/>
      <c r="C195" s="192" t="s">
        <v>621</v>
      </c>
      <c r="D195" s="192"/>
      <c r="E195" s="200"/>
      <c r="F195" s="194">
        <v>150</v>
      </c>
      <c r="G195" s="191">
        <v>0</v>
      </c>
      <c r="H195" s="191"/>
      <c r="I195" s="191"/>
      <c r="J195" s="191"/>
      <c r="K195" s="191"/>
      <c r="L195" s="191"/>
      <c r="M195" s="191"/>
      <c r="N195" s="191"/>
      <c r="O195" s="201"/>
      <c r="P195" s="201"/>
      <c r="Q195" s="197"/>
      <c r="R195" s="201"/>
      <c r="S195" s="201"/>
      <c r="T195" s="201"/>
    </row>
    <row r="196" spans="1:20" ht="15" thickBot="1">
      <c r="A196" s="198" t="s">
        <v>251</v>
      </c>
      <c r="B196" s="202"/>
      <c r="C196" s="203" t="s">
        <v>525</v>
      </c>
      <c r="D196" s="203"/>
      <c r="E196" s="199"/>
      <c r="F196" s="198">
        <v>151</v>
      </c>
      <c r="G196" s="204">
        <v>0</v>
      </c>
      <c r="H196" s="204">
        <v>130</v>
      </c>
      <c r="I196" s="204"/>
      <c r="J196" s="204">
        <v>150</v>
      </c>
      <c r="K196" s="204"/>
      <c r="L196" s="204">
        <v>150</v>
      </c>
      <c r="M196" s="204"/>
      <c r="N196" s="204">
        <v>150</v>
      </c>
      <c r="O196" s="201"/>
      <c r="P196" s="201"/>
      <c r="Q196" s="197"/>
      <c r="R196" s="201"/>
      <c r="S196" s="201"/>
      <c r="T196" s="201"/>
    </row>
    <row r="197" spans="1:20" ht="14.25" hidden="1">
      <c r="A197" s="201"/>
      <c r="B197" s="201"/>
      <c r="C197" s="201"/>
      <c r="D197" s="201"/>
      <c r="E197" s="201"/>
      <c r="F197" s="201"/>
      <c r="G197" s="205"/>
      <c r="H197" s="205"/>
      <c r="I197" s="205"/>
      <c r="J197" s="205"/>
      <c r="K197" s="205"/>
      <c r="L197" s="205"/>
      <c r="M197" s="205"/>
      <c r="N197" s="205"/>
      <c r="O197" s="201"/>
      <c r="P197" s="201"/>
      <c r="Q197" s="197"/>
      <c r="R197" s="201"/>
      <c r="S197" s="201"/>
      <c r="T197" s="201"/>
    </row>
    <row r="198" spans="1:20" ht="14.25" hidden="1">
      <c r="A198" s="336"/>
      <c r="B198" s="336"/>
      <c r="C198" s="336"/>
      <c r="D198" s="336"/>
      <c r="E198" s="336"/>
      <c r="F198" s="336"/>
      <c r="G198" s="336"/>
      <c r="H198" s="336"/>
      <c r="I198" s="336"/>
      <c r="J198" s="336"/>
      <c r="K198" s="336"/>
      <c r="L198" s="336"/>
      <c r="M198" s="336"/>
      <c r="N198" s="336"/>
      <c r="O198" s="336"/>
      <c r="P198" s="336"/>
      <c r="Q198" s="197"/>
      <c r="R198" s="201"/>
      <c r="S198" s="201"/>
      <c r="T198" s="201"/>
    </row>
    <row r="199" spans="1:20" ht="14.25" hidden="1">
      <c r="A199" s="201"/>
      <c r="B199" s="201"/>
      <c r="C199" s="201"/>
      <c r="D199" s="201"/>
      <c r="E199" s="201"/>
      <c r="F199" s="201"/>
      <c r="G199" s="205"/>
      <c r="H199" s="205"/>
      <c r="I199" s="205"/>
      <c r="J199" s="205"/>
      <c r="K199" s="205"/>
      <c r="L199" s="205"/>
      <c r="M199" s="205"/>
      <c r="N199" s="205"/>
      <c r="O199" s="201"/>
      <c r="P199" s="201"/>
      <c r="Q199" s="197"/>
      <c r="R199" s="201"/>
      <c r="S199" s="201"/>
      <c r="T199" s="201"/>
    </row>
    <row r="200" spans="1:20" ht="12.75" customHeight="1">
      <c r="A200" s="192" t="s">
        <v>559</v>
      </c>
      <c r="B200" s="192"/>
      <c r="C200" s="192"/>
      <c r="D200" s="192"/>
      <c r="E200" s="192" t="s">
        <v>560</v>
      </c>
      <c r="F200" s="192"/>
      <c r="G200" s="191">
        <v>0</v>
      </c>
      <c r="H200" s="191">
        <v>130</v>
      </c>
      <c r="I200" s="191"/>
      <c r="J200" s="191">
        <v>130</v>
      </c>
      <c r="K200" s="191"/>
      <c r="L200" s="191">
        <v>140</v>
      </c>
      <c r="M200" s="191"/>
      <c r="N200" s="191">
        <v>140</v>
      </c>
      <c r="O200" s="201"/>
      <c r="P200" s="201"/>
      <c r="Q200" s="197"/>
      <c r="R200" s="201"/>
      <c r="S200" s="201"/>
      <c r="T200" s="201"/>
    </row>
    <row r="201" spans="1:20" ht="43.5" customHeight="1" hidden="1">
      <c r="A201" s="201"/>
      <c r="B201" s="201"/>
      <c r="C201" s="201"/>
      <c r="D201" s="201"/>
      <c r="E201" s="336"/>
      <c r="F201" s="336"/>
      <c r="G201" s="336"/>
      <c r="H201" s="336"/>
      <c r="I201" s="336"/>
      <c r="J201" s="336"/>
      <c r="K201" s="336"/>
      <c r="L201" s="336"/>
      <c r="M201" s="336"/>
      <c r="N201" s="336"/>
      <c r="O201" s="336"/>
      <c r="P201" s="336"/>
      <c r="Q201" s="336"/>
      <c r="R201" s="336"/>
      <c r="S201" s="336"/>
      <c r="T201" s="336"/>
    </row>
    <row r="202" spans="1:20" ht="1.5" customHeight="1" hidden="1">
      <c r="A202" s="245" t="s">
        <v>526</v>
      </c>
      <c r="B202" s="245"/>
      <c r="C202" s="245"/>
      <c r="D202" s="245"/>
      <c r="E202" s="245"/>
      <c r="F202" s="245"/>
      <c r="G202" s="246"/>
      <c r="H202" s="246"/>
      <c r="I202" s="246"/>
      <c r="J202" s="246"/>
      <c r="K202" s="246"/>
      <c r="L202" s="246"/>
      <c r="M202" s="246"/>
      <c r="N202" s="247"/>
      <c r="O202" s="246"/>
      <c r="P202" s="247"/>
      <c r="Q202" s="205"/>
      <c r="R202" s="205"/>
      <c r="S202" s="201"/>
      <c r="T202" s="201"/>
    </row>
    <row r="203" spans="1:20" ht="14.25">
      <c r="A203" s="201"/>
      <c r="B203" s="201"/>
      <c r="C203" s="201"/>
      <c r="D203" s="201"/>
      <c r="E203" s="201"/>
      <c r="F203" s="201"/>
      <c r="G203" s="205"/>
      <c r="H203" s="205"/>
      <c r="I203" s="205"/>
      <c r="J203" s="205"/>
      <c r="K203" s="205"/>
      <c r="L203" s="205"/>
      <c r="M203" s="205"/>
      <c r="N203" s="205"/>
      <c r="O203" s="201"/>
      <c r="P203" s="201"/>
      <c r="Q203" s="201"/>
      <c r="R203" s="201"/>
      <c r="S203" s="201"/>
      <c r="T203" s="201"/>
    </row>
    <row r="204" spans="1:16" ht="14.25">
      <c r="A204" s="201"/>
      <c r="B204" s="201"/>
      <c r="C204" s="201"/>
      <c r="D204" s="201"/>
      <c r="E204" s="201"/>
      <c r="F204" s="201"/>
      <c r="G204" s="205"/>
      <c r="H204" s="205"/>
      <c r="I204" s="205"/>
      <c r="J204" s="205"/>
      <c r="K204" s="205"/>
      <c r="L204" s="205"/>
      <c r="M204" s="205"/>
      <c r="N204" s="205"/>
      <c r="O204" s="201"/>
      <c r="P204" s="201"/>
    </row>
    <row r="205" spans="1:19" ht="14.25">
      <c r="A205" s="201"/>
      <c r="B205" s="201"/>
      <c r="C205" s="201"/>
      <c r="D205" s="333"/>
      <c r="E205" s="333"/>
      <c r="F205" s="333"/>
      <c r="G205" s="333"/>
      <c r="H205" s="333"/>
      <c r="I205" s="333"/>
      <c r="J205" s="333"/>
      <c r="K205" s="333"/>
      <c r="L205" s="333"/>
      <c r="M205" s="333"/>
      <c r="N205" s="333"/>
      <c r="O205" s="333"/>
      <c r="P205" s="333"/>
      <c r="Q205" s="333"/>
      <c r="R205" s="333"/>
      <c r="S205" s="333"/>
    </row>
    <row r="206" spans="1:19" ht="14.25">
      <c r="A206" s="201"/>
      <c r="B206" s="201"/>
      <c r="C206" s="201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333"/>
      <c r="O206" s="333"/>
      <c r="P206" s="333"/>
      <c r="Q206" s="333"/>
      <c r="R206" s="333"/>
      <c r="S206" s="333"/>
    </row>
    <row r="207" spans="1:19" ht="14.25">
      <c r="A207" s="201"/>
      <c r="B207" s="201"/>
      <c r="C207" s="201"/>
      <c r="D207" s="243"/>
      <c r="E207" s="243"/>
      <c r="F207" s="243"/>
      <c r="G207" s="243"/>
      <c r="H207" s="243"/>
      <c r="I207" s="243"/>
      <c r="J207" s="244"/>
      <c r="K207" s="244"/>
      <c r="L207" s="244"/>
      <c r="M207" s="244"/>
      <c r="N207" s="244"/>
      <c r="O207" s="244"/>
      <c r="P207" s="244"/>
      <c r="Q207" s="244"/>
      <c r="R207" s="243"/>
      <c r="S207" s="243"/>
    </row>
    <row r="208" spans="1:19" ht="14.25">
      <c r="A208" s="201"/>
      <c r="B208" s="201"/>
      <c r="C208" s="201"/>
      <c r="D208" s="243"/>
      <c r="E208" s="243"/>
      <c r="F208" s="243"/>
      <c r="G208" s="244"/>
      <c r="H208" s="244"/>
      <c r="I208" s="244"/>
      <c r="J208" s="244"/>
      <c r="K208" s="244"/>
      <c r="L208" s="244"/>
      <c r="M208" s="244"/>
      <c r="N208" s="244"/>
      <c r="O208" s="243"/>
      <c r="P208" s="243"/>
      <c r="Q208" s="91"/>
      <c r="R208" s="91"/>
      <c r="S208" s="91"/>
    </row>
    <row r="209" spans="1:16" ht="14.25">
      <c r="A209" s="201"/>
      <c r="B209" s="201"/>
      <c r="C209" s="201"/>
      <c r="D209" s="201"/>
      <c r="E209" s="201"/>
      <c r="F209" s="201"/>
      <c r="G209" s="205"/>
      <c r="H209" s="205"/>
      <c r="I209" s="205"/>
      <c r="J209" s="205"/>
      <c r="K209" s="205"/>
      <c r="L209" s="205"/>
      <c r="M209" s="205"/>
      <c r="N209" s="205"/>
      <c r="O209" s="201"/>
      <c r="P209" s="201"/>
    </row>
    <row r="210" spans="1:16" ht="14.25">
      <c r="A210" s="201"/>
      <c r="B210" s="201"/>
      <c r="C210" s="201"/>
      <c r="D210" s="201"/>
      <c r="E210" s="201"/>
      <c r="F210" s="201"/>
      <c r="G210" s="205"/>
      <c r="H210" s="205"/>
      <c r="I210" s="205"/>
      <c r="J210" s="205"/>
      <c r="K210" s="205"/>
      <c r="L210" s="205"/>
      <c r="M210" s="205"/>
      <c r="N210" s="205"/>
      <c r="O210" s="201"/>
      <c r="P210" s="201"/>
    </row>
    <row r="211" spans="1:16" ht="14.25">
      <c r="A211" s="201"/>
      <c r="B211" s="201"/>
      <c r="C211" s="201"/>
      <c r="D211" s="201"/>
      <c r="E211" s="201"/>
      <c r="F211" s="201"/>
      <c r="G211" s="205"/>
      <c r="H211" s="205"/>
      <c r="I211" s="205"/>
      <c r="J211" s="205"/>
      <c r="K211" s="205"/>
      <c r="L211" s="205"/>
      <c r="M211" s="205"/>
      <c r="N211" s="205"/>
      <c r="O211" s="201"/>
      <c r="P211" s="201"/>
    </row>
    <row r="212" spans="1:16" ht="14.25">
      <c r="A212" s="201"/>
      <c r="B212" s="201"/>
      <c r="C212" s="201"/>
      <c r="D212" s="201"/>
      <c r="E212" s="201"/>
      <c r="F212" s="201"/>
      <c r="G212" s="205"/>
      <c r="H212" s="205"/>
      <c r="I212" s="205"/>
      <c r="J212" s="205"/>
      <c r="K212" s="205"/>
      <c r="L212" s="205"/>
      <c r="M212" s="205"/>
      <c r="N212" s="205"/>
      <c r="O212" s="201"/>
      <c r="P212" s="201"/>
    </row>
    <row r="213" spans="1:16" ht="14.25">
      <c r="A213" s="201"/>
      <c r="B213" s="201"/>
      <c r="C213" s="201"/>
      <c r="D213" s="201"/>
      <c r="E213" s="201"/>
      <c r="F213" s="201"/>
      <c r="G213" s="205"/>
      <c r="H213" s="205"/>
      <c r="I213" s="205"/>
      <c r="J213" s="205"/>
      <c r="K213" s="205"/>
      <c r="L213" s="205"/>
      <c r="M213" s="205"/>
      <c r="N213" s="205"/>
      <c r="O213" s="201"/>
      <c r="P213" s="201"/>
    </row>
    <row r="214" spans="1:16" ht="14.25">
      <c r="A214" s="201"/>
      <c r="B214" s="201"/>
      <c r="C214" s="201"/>
      <c r="D214" s="201"/>
      <c r="E214" s="201"/>
      <c r="F214" s="201"/>
      <c r="G214" s="205"/>
      <c r="H214" s="205"/>
      <c r="I214" s="205"/>
      <c r="J214" s="205"/>
      <c r="K214" s="205"/>
      <c r="L214" s="205"/>
      <c r="M214" s="205"/>
      <c r="N214" s="205"/>
      <c r="O214" s="201"/>
      <c r="P214" s="201"/>
    </row>
    <row r="215" spans="1:16" ht="14.25">
      <c r="A215" s="201"/>
      <c r="B215" s="201"/>
      <c r="C215" s="201"/>
      <c r="D215" s="201"/>
      <c r="E215" s="201"/>
      <c r="F215" s="201"/>
      <c r="G215" s="205"/>
      <c r="H215" s="205"/>
      <c r="I215" s="205"/>
      <c r="J215" s="205"/>
      <c r="K215" s="205"/>
      <c r="L215" s="205"/>
      <c r="M215" s="205"/>
      <c r="N215" s="205"/>
      <c r="O215" s="201"/>
      <c r="P215" s="201"/>
    </row>
    <row r="216" spans="1:16" ht="14.25">
      <c r="A216" s="201"/>
      <c r="B216" s="201"/>
      <c r="C216" s="201"/>
      <c r="D216" s="201"/>
      <c r="E216" s="201"/>
      <c r="F216" s="201"/>
      <c r="G216" s="205"/>
      <c r="H216" s="205"/>
      <c r="I216" s="205"/>
      <c r="J216" s="205"/>
      <c r="K216" s="205"/>
      <c r="L216" s="205"/>
      <c r="M216" s="205"/>
      <c r="N216" s="205"/>
      <c r="O216" s="201"/>
      <c r="P216" s="201"/>
    </row>
    <row r="217" spans="1:16" ht="14.25">
      <c r="A217" s="201"/>
      <c r="B217" s="201"/>
      <c r="C217" s="201"/>
      <c r="D217" s="201"/>
      <c r="E217" s="201"/>
      <c r="F217" s="201"/>
      <c r="G217" s="205"/>
      <c r="H217" s="205"/>
      <c r="I217" s="205"/>
      <c r="J217" s="205"/>
      <c r="K217" s="205"/>
      <c r="L217" s="205"/>
      <c r="M217" s="205"/>
      <c r="N217" s="205"/>
      <c r="O217" s="201"/>
      <c r="P217" s="201"/>
    </row>
    <row r="218" spans="1:16" ht="14.25">
      <c r="A218" s="201"/>
      <c r="B218" s="201"/>
      <c r="C218" s="201"/>
      <c r="D218" s="201"/>
      <c r="E218" s="201"/>
      <c r="F218" s="201"/>
      <c r="G218" s="205"/>
      <c r="H218" s="205"/>
      <c r="I218" s="205"/>
      <c r="J218" s="205"/>
      <c r="K218" s="205"/>
      <c r="L218" s="205"/>
      <c r="M218" s="205"/>
      <c r="N218" s="205"/>
      <c r="O218" s="201"/>
      <c r="P218" s="201"/>
    </row>
    <row r="219" spans="1:16" ht="14.25">
      <c r="A219" s="201"/>
      <c r="B219" s="201"/>
      <c r="C219" s="201"/>
      <c r="D219" s="201"/>
      <c r="E219" s="201"/>
      <c r="F219" s="201"/>
      <c r="G219" s="205"/>
      <c r="H219" s="205"/>
      <c r="I219" s="205"/>
      <c r="J219" s="205"/>
      <c r="K219" s="205"/>
      <c r="L219" s="205"/>
      <c r="M219" s="205"/>
      <c r="N219" s="205"/>
      <c r="O219" s="201"/>
      <c r="P219" s="201"/>
    </row>
    <row r="220" spans="1:16" ht="14.25">
      <c r="A220" s="201"/>
      <c r="B220" s="201"/>
      <c r="C220" s="201"/>
      <c r="D220" s="201"/>
      <c r="E220" s="201"/>
      <c r="F220" s="201"/>
      <c r="G220" s="205"/>
      <c r="H220" s="205"/>
      <c r="I220" s="205"/>
      <c r="J220" s="205"/>
      <c r="K220" s="205"/>
      <c r="L220" s="205"/>
      <c r="M220" s="205"/>
      <c r="N220" s="205"/>
      <c r="O220" s="201"/>
      <c r="P220" s="201"/>
    </row>
    <row r="221" spans="1:16" ht="14.25">
      <c r="A221" s="201"/>
      <c r="B221" s="201"/>
      <c r="C221" s="201"/>
      <c r="D221" s="201"/>
      <c r="E221" s="201"/>
      <c r="F221" s="201"/>
      <c r="G221" s="205"/>
      <c r="H221" s="205"/>
      <c r="I221" s="205"/>
      <c r="J221" s="205"/>
      <c r="K221" s="205"/>
      <c r="L221" s="205"/>
      <c r="M221" s="205"/>
      <c r="N221" s="205"/>
      <c r="O221" s="201"/>
      <c r="P221" s="201"/>
    </row>
    <row r="222" spans="1:16" ht="14.25">
      <c r="A222" s="201"/>
      <c r="B222" s="201"/>
      <c r="C222" s="201"/>
      <c r="D222" s="201"/>
      <c r="E222" s="201"/>
      <c r="F222" s="201"/>
      <c r="G222" s="205"/>
      <c r="H222" s="205"/>
      <c r="I222" s="205"/>
      <c r="J222" s="205"/>
      <c r="K222" s="205"/>
      <c r="L222" s="205"/>
      <c r="M222" s="205"/>
      <c r="N222" s="205"/>
      <c r="O222" s="201"/>
      <c r="P222" s="201"/>
    </row>
    <row r="223" spans="1:16" ht="14.25">
      <c r="A223" s="201"/>
      <c r="B223" s="201"/>
      <c r="C223" s="201"/>
      <c r="D223" s="201"/>
      <c r="E223" s="201"/>
      <c r="F223" s="201"/>
      <c r="G223" s="205"/>
      <c r="H223" s="205"/>
      <c r="I223" s="205"/>
      <c r="J223" s="205"/>
      <c r="K223" s="205"/>
      <c r="L223" s="205"/>
      <c r="M223" s="205"/>
      <c r="N223" s="205"/>
      <c r="O223" s="201"/>
      <c r="P223" s="201"/>
    </row>
    <row r="224" spans="1:16" ht="14.25">
      <c r="A224" s="201"/>
      <c r="B224" s="201"/>
      <c r="C224" s="201"/>
      <c r="D224" s="201"/>
      <c r="E224" s="201"/>
      <c r="F224" s="201"/>
      <c r="G224" s="205"/>
      <c r="H224" s="205"/>
      <c r="I224" s="205"/>
      <c r="J224" s="205"/>
      <c r="K224" s="205"/>
      <c r="L224" s="205"/>
      <c r="M224" s="205"/>
      <c r="N224" s="205"/>
      <c r="O224" s="201"/>
      <c r="P224" s="201"/>
    </row>
    <row r="225" spans="1:16" ht="14.25">
      <c r="A225" s="201"/>
      <c r="B225" s="201"/>
      <c r="C225" s="201"/>
      <c r="D225" s="201"/>
      <c r="E225" s="201"/>
      <c r="F225" s="201"/>
      <c r="G225" s="205"/>
      <c r="H225" s="205"/>
      <c r="I225" s="205"/>
      <c r="J225" s="205"/>
      <c r="K225" s="205"/>
      <c r="L225" s="205"/>
      <c r="M225" s="205"/>
      <c r="N225" s="205"/>
      <c r="O225" s="201"/>
      <c r="P225" s="201"/>
    </row>
    <row r="226" spans="1:16" ht="14.25">
      <c r="A226" s="201"/>
      <c r="B226" s="201"/>
      <c r="C226" s="201"/>
      <c r="D226" s="201"/>
      <c r="E226" s="201"/>
      <c r="F226" s="201"/>
      <c r="G226" s="205"/>
      <c r="H226" s="205"/>
      <c r="I226" s="205"/>
      <c r="J226" s="205"/>
      <c r="K226" s="205"/>
      <c r="L226" s="205"/>
      <c r="M226" s="205"/>
      <c r="N226" s="205"/>
      <c r="O226" s="201"/>
      <c r="P226" s="201"/>
    </row>
    <row r="227" spans="1:16" ht="14.25">
      <c r="A227" s="201"/>
      <c r="B227" s="201"/>
      <c r="C227" s="201"/>
      <c r="D227" s="201"/>
      <c r="E227" s="201"/>
      <c r="F227" s="201"/>
      <c r="G227" s="205"/>
      <c r="H227" s="205"/>
      <c r="I227" s="205"/>
      <c r="J227" s="205"/>
      <c r="K227" s="205"/>
      <c r="L227" s="205"/>
      <c r="M227" s="205"/>
      <c r="N227" s="205"/>
      <c r="O227" s="201"/>
      <c r="P227" s="201"/>
    </row>
    <row r="228" spans="1:16" ht="14.25">
      <c r="A228" s="201"/>
      <c r="B228" s="201"/>
      <c r="C228" s="201"/>
      <c r="D228" s="201"/>
      <c r="E228" s="201"/>
      <c r="F228" s="201"/>
      <c r="G228" s="205"/>
      <c r="H228" s="205"/>
      <c r="I228" s="205"/>
      <c r="J228" s="205"/>
      <c r="K228" s="205"/>
      <c r="L228" s="205"/>
      <c r="M228" s="205"/>
      <c r="N228" s="205"/>
      <c r="O228" s="201"/>
      <c r="P228" s="201"/>
    </row>
    <row r="229" spans="1:16" ht="14.25">
      <c r="A229" s="201"/>
      <c r="B229" s="201"/>
      <c r="C229" s="201"/>
      <c r="D229" s="201"/>
      <c r="E229" s="201"/>
      <c r="F229" s="201"/>
      <c r="G229" s="205"/>
      <c r="H229" s="205"/>
      <c r="I229" s="205"/>
      <c r="J229" s="205"/>
      <c r="K229" s="205"/>
      <c r="L229" s="205"/>
      <c r="M229" s="205"/>
      <c r="N229" s="205"/>
      <c r="O229" s="201"/>
      <c r="P229" s="201"/>
    </row>
    <row r="230" spans="1:16" ht="14.25">
      <c r="A230" s="201"/>
      <c r="B230" s="201"/>
      <c r="C230" s="201"/>
      <c r="D230" s="201"/>
      <c r="E230" s="201"/>
      <c r="F230" s="201"/>
      <c r="G230" s="205"/>
      <c r="H230" s="205"/>
      <c r="I230" s="205"/>
      <c r="J230" s="205"/>
      <c r="K230" s="205"/>
      <c r="L230" s="205"/>
      <c r="M230" s="205"/>
      <c r="N230" s="205"/>
      <c r="O230" s="201"/>
      <c r="P230" s="201"/>
    </row>
    <row r="231" spans="1:16" ht="14.25">
      <c r="A231" s="201"/>
      <c r="B231" s="201"/>
      <c r="C231" s="201"/>
      <c r="D231" s="201"/>
      <c r="E231" s="201"/>
      <c r="F231" s="201"/>
      <c r="G231" s="205"/>
      <c r="H231" s="205"/>
      <c r="I231" s="205"/>
      <c r="J231" s="205"/>
      <c r="K231" s="205"/>
      <c r="L231" s="205"/>
      <c r="M231" s="205"/>
      <c r="N231" s="205"/>
      <c r="O231" s="201"/>
      <c r="P231" s="201"/>
    </row>
    <row r="232" spans="1:16" ht="14.25">
      <c r="A232" s="201"/>
      <c r="B232" s="201"/>
      <c r="C232" s="201"/>
      <c r="D232" s="201"/>
      <c r="E232" s="201"/>
      <c r="F232" s="201"/>
      <c r="G232" s="205"/>
      <c r="H232" s="205"/>
      <c r="I232" s="205"/>
      <c r="J232" s="205"/>
      <c r="K232" s="205"/>
      <c r="L232" s="205"/>
      <c r="M232" s="205"/>
      <c r="N232" s="205"/>
      <c r="O232" s="201"/>
      <c r="P232" s="201"/>
    </row>
    <row r="233" spans="1:16" ht="14.25">
      <c r="A233" s="201"/>
      <c r="B233" s="201"/>
      <c r="C233" s="201"/>
      <c r="D233" s="201"/>
      <c r="E233" s="201"/>
      <c r="F233" s="201"/>
      <c r="G233" s="205"/>
      <c r="H233" s="205"/>
      <c r="I233" s="205"/>
      <c r="J233" s="205"/>
      <c r="K233" s="205"/>
      <c r="L233" s="205"/>
      <c r="M233" s="205"/>
      <c r="N233" s="205"/>
      <c r="O233" s="201"/>
      <c r="P233" s="201"/>
    </row>
    <row r="234" spans="1:16" ht="14.25">
      <c r="A234" s="201"/>
      <c r="B234" s="201"/>
      <c r="C234" s="201"/>
      <c r="D234" s="201"/>
      <c r="E234" s="201"/>
      <c r="F234" s="201"/>
      <c r="G234" s="205"/>
      <c r="H234" s="205"/>
      <c r="I234" s="205"/>
      <c r="J234" s="205"/>
      <c r="K234" s="205"/>
      <c r="L234" s="205"/>
      <c r="M234" s="205"/>
      <c r="N234" s="205"/>
      <c r="O234" s="201"/>
      <c r="P234" s="201"/>
    </row>
    <row r="235" spans="1:16" ht="14.25">
      <c r="A235" s="201"/>
      <c r="B235" s="201"/>
      <c r="C235" s="201"/>
      <c r="D235" s="201"/>
      <c r="E235" s="201"/>
      <c r="F235" s="201"/>
      <c r="G235" s="205"/>
      <c r="H235" s="205"/>
      <c r="I235" s="205"/>
      <c r="J235" s="205"/>
      <c r="K235" s="205"/>
      <c r="L235" s="205"/>
      <c r="M235" s="205"/>
      <c r="N235" s="205"/>
      <c r="O235" s="201"/>
      <c r="P235" s="201"/>
    </row>
    <row r="236" spans="1:16" ht="14.25">
      <c r="A236" s="201"/>
      <c r="B236" s="201"/>
      <c r="C236" s="201"/>
      <c r="D236" s="201"/>
      <c r="E236" s="201"/>
      <c r="F236" s="201"/>
      <c r="G236" s="205"/>
      <c r="H236" s="205"/>
      <c r="I236" s="205"/>
      <c r="J236" s="205"/>
      <c r="K236" s="205"/>
      <c r="L236" s="205"/>
      <c r="M236" s="205"/>
      <c r="N236" s="205"/>
      <c r="O236" s="201"/>
      <c r="P236" s="201"/>
    </row>
    <row r="237" spans="1:16" ht="14.25">
      <c r="A237" s="201"/>
      <c r="B237" s="201"/>
      <c r="C237" s="201"/>
      <c r="D237" s="201"/>
      <c r="E237" s="201"/>
      <c r="F237" s="201"/>
      <c r="G237" s="205"/>
      <c r="H237" s="205"/>
      <c r="I237" s="205"/>
      <c r="J237" s="205"/>
      <c r="K237" s="205"/>
      <c r="L237" s="205"/>
      <c r="M237" s="205"/>
      <c r="N237" s="205"/>
      <c r="O237" s="201"/>
      <c r="P237" s="201"/>
    </row>
    <row r="238" spans="1:16" ht="14.25">
      <c r="A238" s="201"/>
      <c r="B238" s="201"/>
      <c r="C238" s="201"/>
      <c r="D238" s="201"/>
      <c r="E238" s="201"/>
      <c r="F238" s="201"/>
      <c r="G238" s="205"/>
      <c r="H238" s="205"/>
      <c r="I238" s="205"/>
      <c r="J238" s="205"/>
      <c r="K238" s="205"/>
      <c r="L238" s="205"/>
      <c r="M238" s="205"/>
      <c r="N238" s="205"/>
      <c r="O238" s="201"/>
      <c r="P238" s="201"/>
    </row>
    <row r="239" spans="1:16" ht="14.25">
      <c r="A239" s="201"/>
      <c r="B239" s="201"/>
      <c r="C239" s="201"/>
      <c r="D239" s="201"/>
      <c r="E239" s="201"/>
      <c r="F239" s="201"/>
      <c r="G239" s="205"/>
      <c r="H239" s="205"/>
      <c r="I239" s="205"/>
      <c r="J239" s="205"/>
      <c r="K239" s="205"/>
      <c r="L239" s="205"/>
      <c r="M239" s="205"/>
      <c r="N239" s="205"/>
      <c r="O239" s="201"/>
      <c r="P239" s="201"/>
    </row>
    <row r="240" spans="1:16" ht="14.25">
      <c r="A240" s="201"/>
      <c r="B240" s="201"/>
      <c r="C240" s="201"/>
      <c r="D240" s="201"/>
      <c r="E240" s="201"/>
      <c r="F240" s="201"/>
      <c r="G240" s="205"/>
      <c r="H240" s="205"/>
      <c r="I240" s="205"/>
      <c r="J240" s="205"/>
      <c r="K240" s="205"/>
      <c r="L240" s="205"/>
      <c r="M240" s="205"/>
      <c r="N240" s="205"/>
      <c r="O240" s="201"/>
      <c r="P240" s="201"/>
    </row>
    <row r="241" spans="1:16" ht="14.25">
      <c r="A241" s="201"/>
      <c r="B241" s="201"/>
      <c r="C241" s="201"/>
      <c r="D241" s="201"/>
      <c r="E241" s="201"/>
      <c r="F241" s="201"/>
      <c r="G241" s="205"/>
      <c r="H241" s="205"/>
      <c r="I241" s="205"/>
      <c r="J241" s="205"/>
      <c r="K241" s="205"/>
      <c r="L241" s="205"/>
      <c r="M241" s="205"/>
      <c r="N241" s="205"/>
      <c r="O241" s="201"/>
      <c r="P241" s="201"/>
    </row>
    <row r="242" spans="1:16" ht="14.25">
      <c r="A242" s="201"/>
      <c r="B242" s="201"/>
      <c r="C242" s="201"/>
      <c r="D242" s="201"/>
      <c r="E242" s="201"/>
      <c r="F242" s="201"/>
      <c r="G242" s="205"/>
      <c r="H242" s="205"/>
      <c r="I242" s="205"/>
      <c r="J242" s="205"/>
      <c r="K242" s="205"/>
      <c r="L242" s="205"/>
      <c r="M242" s="205"/>
      <c r="N242" s="205"/>
      <c r="O242" s="201"/>
      <c r="P242" s="201"/>
    </row>
    <row r="243" spans="1:16" ht="14.25">
      <c r="A243" s="201"/>
      <c r="B243" s="201"/>
      <c r="C243" s="201"/>
      <c r="D243" s="201"/>
      <c r="E243" s="201"/>
      <c r="F243" s="201"/>
      <c r="G243" s="205"/>
      <c r="H243" s="205"/>
      <c r="I243" s="205"/>
      <c r="J243" s="205"/>
      <c r="K243" s="205"/>
      <c r="L243" s="205"/>
      <c r="M243" s="205"/>
      <c r="N243" s="205"/>
      <c r="O243" s="201"/>
      <c r="P243" s="201"/>
    </row>
    <row r="244" spans="1:16" ht="14.25">
      <c r="A244" s="201"/>
      <c r="B244" s="201"/>
      <c r="C244" s="201"/>
      <c r="D244" s="201"/>
      <c r="E244" s="201"/>
      <c r="F244" s="201"/>
      <c r="G244" s="205"/>
      <c r="H244" s="205"/>
      <c r="I244" s="205"/>
      <c r="J244" s="205"/>
      <c r="K244" s="205"/>
      <c r="L244" s="205"/>
      <c r="M244" s="205"/>
      <c r="N244" s="205"/>
      <c r="O244" s="201"/>
      <c r="P244" s="201"/>
    </row>
    <row r="245" spans="1:16" ht="14.25">
      <c r="A245" s="201"/>
      <c r="B245" s="201"/>
      <c r="C245" s="201"/>
      <c r="D245" s="201"/>
      <c r="E245" s="201"/>
      <c r="F245" s="201"/>
      <c r="G245" s="205"/>
      <c r="H245" s="205"/>
      <c r="I245" s="205"/>
      <c r="J245" s="205"/>
      <c r="K245" s="205"/>
      <c r="L245" s="205"/>
      <c r="M245" s="205"/>
      <c r="N245" s="205"/>
      <c r="O245" s="201"/>
      <c r="P245" s="201"/>
    </row>
    <row r="246" spans="1:16" ht="14.25">
      <c r="A246" s="201"/>
      <c r="B246" s="201"/>
      <c r="C246" s="201"/>
      <c r="D246" s="201"/>
      <c r="E246" s="201"/>
      <c r="F246" s="201"/>
      <c r="G246" s="205"/>
      <c r="H246" s="205"/>
      <c r="I246" s="205"/>
      <c r="J246" s="205"/>
      <c r="K246" s="205"/>
      <c r="L246" s="205"/>
      <c r="M246" s="205"/>
      <c r="N246" s="205"/>
      <c r="O246" s="201"/>
      <c r="P246" s="201"/>
    </row>
    <row r="247" spans="1:16" ht="14.25">
      <c r="A247" s="201"/>
      <c r="B247" s="201"/>
      <c r="C247" s="201"/>
      <c r="D247" s="201"/>
      <c r="E247" s="201"/>
      <c r="F247" s="201"/>
      <c r="G247" s="205"/>
      <c r="H247" s="205"/>
      <c r="I247" s="205"/>
      <c r="J247" s="205"/>
      <c r="K247" s="205"/>
      <c r="L247" s="205"/>
      <c r="M247" s="205"/>
      <c r="N247" s="205"/>
      <c r="O247" s="201"/>
      <c r="P247" s="201"/>
    </row>
    <row r="248" spans="1:16" ht="14.25">
      <c r="A248" s="201"/>
      <c r="B248" s="201"/>
      <c r="C248" s="201"/>
      <c r="D248" s="201"/>
      <c r="E248" s="201"/>
      <c r="F248" s="201"/>
      <c r="G248" s="205"/>
      <c r="H248" s="205"/>
      <c r="I248" s="205"/>
      <c r="J248" s="205"/>
      <c r="K248" s="205"/>
      <c r="L248" s="205"/>
      <c r="M248" s="205"/>
      <c r="N248" s="205"/>
      <c r="O248" s="201"/>
      <c r="P248" s="201"/>
    </row>
    <row r="249" spans="1:16" ht="14.25">
      <c r="A249" s="201"/>
      <c r="B249" s="201"/>
      <c r="C249" s="201"/>
      <c r="D249" s="201"/>
      <c r="E249" s="201"/>
      <c r="F249" s="201"/>
      <c r="G249" s="205"/>
      <c r="H249" s="205"/>
      <c r="I249" s="205"/>
      <c r="J249" s="205"/>
      <c r="K249" s="205"/>
      <c r="L249" s="205"/>
      <c r="M249" s="205"/>
      <c r="N249" s="205"/>
      <c r="O249" s="201"/>
      <c r="P249" s="201"/>
    </row>
    <row r="250" spans="1:16" ht="14.25">
      <c r="A250" s="201"/>
      <c r="B250" s="201"/>
      <c r="C250" s="201"/>
      <c r="D250" s="201"/>
      <c r="E250" s="201"/>
      <c r="F250" s="201"/>
      <c r="G250" s="205"/>
      <c r="H250" s="205"/>
      <c r="I250" s="205"/>
      <c r="J250" s="205"/>
      <c r="K250" s="205"/>
      <c r="L250" s="205"/>
      <c r="M250" s="205"/>
      <c r="N250" s="205"/>
      <c r="O250" s="201"/>
      <c r="P250" s="201"/>
    </row>
    <row r="251" spans="1:16" ht="14.25">
      <c r="A251" s="201"/>
      <c r="B251" s="201"/>
      <c r="C251" s="201"/>
      <c r="D251" s="201"/>
      <c r="E251" s="201"/>
      <c r="F251" s="201"/>
      <c r="G251" s="205"/>
      <c r="H251" s="205"/>
      <c r="I251" s="205"/>
      <c r="J251" s="205"/>
      <c r="K251" s="205"/>
      <c r="L251" s="205"/>
      <c r="M251" s="205"/>
      <c r="N251" s="205"/>
      <c r="O251" s="201"/>
      <c r="P251" s="201"/>
    </row>
    <row r="252" spans="1:16" ht="14.25">
      <c r="A252" s="201"/>
      <c r="B252" s="201"/>
      <c r="C252" s="201"/>
      <c r="D252" s="201"/>
      <c r="E252" s="201"/>
      <c r="F252" s="201"/>
      <c r="G252" s="205"/>
      <c r="H252" s="205"/>
      <c r="I252" s="205"/>
      <c r="J252" s="205"/>
      <c r="K252" s="205"/>
      <c r="L252" s="205"/>
      <c r="M252" s="205"/>
      <c r="N252" s="205"/>
      <c r="O252" s="201"/>
      <c r="P252" s="201"/>
    </row>
    <row r="253" spans="1:16" ht="14.25">
      <c r="A253" s="201"/>
      <c r="B253" s="201"/>
      <c r="C253" s="201"/>
      <c r="D253" s="201"/>
      <c r="E253" s="201"/>
      <c r="F253" s="201"/>
      <c r="G253" s="205"/>
      <c r="H253" s="205"/>
      <c r="I253" s="205"/>
      <c r="J253" s="205"/>
      <c r="K253" s="205"/>
      <c r="L253" s="205"/>
      <c r="M253" s="205"/>
      <c r="N253" s="205"/>
      <c r="O253" s="201"/>
      <c r="P253" s="201"/>
    </row>
    <row r="254" spans="1:16" ht="14.25">
      <c r="A254" s="201"/>
      <c r="B254" s="201"/>
      <c r="C254" s="201"/>
      <c r="D254" s="201"/>
      <c r="E254" s="201"/>
      <c r="F254" s="201"/>
      <c r="G254" s="205"/>
      <c r="H254" s="205"/>
      <c r="I254" s="205"/>
      <c r="J254" s="205"/>
      <c r="K254" s="205"/>
      <c r="L254" s="205"/>
      <c r="M254" s="205"/>
      <c r="N254" s="205"/>
      <c r="O254" s="201"/>
      <c r="P254" s="201"/>
    </row>
    <row r="255" spans="1:16" ht="14.25">
      <c r="A255" s="201"/>
      <c r="B255" s="201"/>
      <c r="C255" s="201"/>
      <c r="D255" s="201"/>
      <c r="E255" s="201"/>
      <c r="F255" s="201"/>
      <c r="G255" s="205"/>
      <c r="H255" s="205"/>
      <c r="I255" s="205"/>
      <c r="J255" s="205"/>
      <c r="K255" s="205"/>
      <c r="L255" s="205"/>
      <c r="M255" s="205"/>
      <c r="N255" s="205"/>
      <c r="O255" s="201"/>
      <c r="P255" s="201"/>
    </row>
    <row r="256" spans="1:16" ht="14.25">
      <c r="A256" s="201"/>
      <c r="B256" s="201"/>
      <c r="C256" s="201"/>
      <c r="D256" s="201"/>
      <c r="E256" s="201"/>
      <c r="F256" s="201"/>
      <c r="G256" s="205"/>
      <c r="H256" s="205"/>
      <c r="I256" s="205"/>
      <c r="J256" s="205"/>
      <c r="K256" s="205"/>
      <c r="L256" s="205"/>
      <c r="M256" s="205"/>
      <c r="N256" s="205"/>
      <c r="O256" s="201"/>
      <c r="P256" s="201"/>
    </row>
    <row r="257" spans="1:16" ht="14.25">
      <c r="A257" s="201"/>
      <c r="B257" s="201"/>
      <c r="C257" s="201"/>
      <c r="D257" s="201"/>
      <c r="E257" s="201"/>
      <c r="F257" s="201"/>
      <c r="G257" s="205"/>
      <c r="H257" s="205"/>
      <c r="I257" s="205"/>
      <c r="J257" s="205"/>
      <c r="K257" s="205"/>
      <c r="L257" s="205"/>
      <c r="M257" s="205"/>
      <c r="N257" s="205"/>
      <c r="O257" s="201"/>
      <c r="P257" s="201"/>
    </row>
    <row r="258" spans="1:16" ht="14.25">
      <c r="A258" s="201"/>
      <c r="B258" s="201"/>
      <c r="C258" s="201"/>
      <c r="D258" s="201"/>
      <c r="E258" s="201"/>
      <c r="F258" s="201"/>
      <c r="G258" s="205"/>
      <c r="H258" s="205"/>
      <c r="I258" s="205"/>
      <c r="J258" s="205"/>
      <c r="K258" s="205"/>
      <c r="L258" s="205"/>
      <c r="M258" s="205"/>
      <c r="N258" s="205"/>
      <c r="O258" s="201"/>
      <c r="P258" s="201"/>
    </row>
    <row r="259" spans="1:16" ht="14.25">
      <c r="A259" s="201"/>
      <c r="B259" s="201"/>
      <c r="C259" s="201"/>
      <c r="D259" s="201"/>
      <c r="E259" s="201"/>
      <c r="F259" s="201"/>
      <c r="G259" s="205"/>
      <c r="H259" s="205"/>
      <c r="I259" s="205"/>
      <c r="J259" s="205"/>
      <c r="K259" s="205"/>
      <c r="L259" s="205"/>
      <c r="M259" s="205"/>
      <c r="N259" s="205"/>
      <c r="O259" s="201"/>
      <c r="P259" s="201"/>
    </row>
    <row r="260" spans="1:16" ht="14.25">
      <c r="A260" s="201"/>
      <c r="B260" s="201"/>
      <c r="C260" s="201"/>
      <c r="D260" s="201"/>
      <c r="E260" s="201"/>
      <c r="F260" s="201"/>
      <c r="G260" s="205"/>
      <c r="H260" s="205"/>
      <c r="I260" s="205"/>
      <c r="J260" s="205"/>
      <c r="K260" s="205"/>
      <c r="L260" s="205"/>
      <c r="M260" s="205"/>
      <c r="N260" s="205"/>
      <c r="O260" s="201"/>
      <c r="P260" s="201"/>
    </row>
    <row r="261" spans="1:16" ht="14.25">
      <c r="A261" s="201"/>
      <c r="B261" s="201"/>
      <c r="C261" s="201"/>
      <c r="D261" s="201"/>
      <c r="E261" s="201"/>
      <c r="F261" s="201"/>
      <c r="G261" s="205"/>
      <c r="H261" s="205"/>
      <c r="I261" s="205"/>
      <c r="J261" s="205"/>
      <c r="K261" s="205"/>
      <c r="L261" s="205"/>
      <c r="M261" s="205"/>
      <c r="N261" s="205"/>
      <c r="O261" s="201"/>
      <c r="P261" s="201"/>
    </row>
    <row r="262" spans="1:16" ht="14.25">
      <c r="A262" s="201"/>
      <c r="B262" s="201"/>
      <c r="C262" s="201"/>
      <c r="D262" s="201"/>
      <c r="E262" s="201"/>
      <c r="F262" s="201"/>
      <c r="G262" s="205"/>
      <c r="H262" s="205"/>
      <c r="I262" s="205"/>
      <c r="J262" s="205"/>
      <c r="K262" s="205"/>
      <c r="L262" s="205"/>
      <c r="M262" s="205"/>
      <c r="N262" s="205"/>
      <c r="O262" s="201"/>
      <c r="P262" s="201"/>
    </row>
    <row r="263" spans="1:16" ht="14.25">
      <c r="A263" s="201"/>
      <c r="B263" s="201"/>
      <c r="C263" s="201"/>
      <c r="D263" s="201"/>
      <c r="E263" s="201"/>
      <c r="F263" s="201"/>
      <c r="G263" s="205"/>
      <c r="H263" s="205"/>
      <c r="I263" s="205"/>
      <c r="J263" s="205"/>
      <c r="K263" s="205"/>
      <c r="L263" s="205"/>
      <c r="M263" s="205"/>
      <c r="N263" s="205"/>
      <c r="O263" s="201"/>
      <c r="P263" s="201"/>
    </row>
    <row r="264" spans="1:16" ht="14.25">
      <c r="A264" s="201"/>
      <c r="B264" s="201"/>
      <c r="C264" s="201"/>
      <c r="D264" s="201"/>
      <c r="E264" s="201"/>
      <c r="F264" s="201"/>
      <c r="G264" s="205"/>
      <c r="H264" s="205"/>
      <c r="I264" s="205"/>
      <c r="J264" s="205"/>
      <c r="K264" s="205"/>
      <c r="L264" s="205"/>
      <c r="M264" s="205"/>
      <c r="N264" s="205"/>
      <c r="O264" s="201"/>
      <c r="P264" s="201"/>
    </row>
    <row r="265" spans="1:16" ht="14.25">
      <c r="A265" s="201"/>
      <c r="B265" s="201"/>
      <c r="C265" s="201"/>
      <c r="D265" s="201"/>
      <c r="E265" s="201"/>
      <c r="F265" s="201"/>
      <c r="G265" s="205"/>
      <c r="H265" s="205"/>
      <c r="I265" s="205"/>
      <c r="J265" s="205"/>
      <c r="K265" s="205"/>
      <c r="L265" s="205"/>
      <c r="M265" s="205"/>
      <c r="N265" s="205"/>
      <c r="O265" s="201"/>
      <c r="P265" s="201"/>
    </row>
    <row r="266" spans="1:16" ht="14.25">
      <c r="A266" s="201"/>
      <c r="B266" s="201"/>
      <c r="C266" s="201"/>
      <c r="D266" s="201"/>
      <c r="E266" s="201"/>
      <c r="F266" s="201"/>
      <c r="G266" s="205"/>
      <c r="H266" s="205"/>
      <c r="I266" s="205"/>
      <c r="J266" s="205"/>
      <c r="K266" s="205"/>
      <c r="L266" s="205"/>
      <c r="M266" s="205"/>
      <c r="N266" s="205"/>
      <c r="O266" s="201"/>
      <c r="P266" s="201"/>
    </row>
    <row r="267" spans="1:16" ht="14.25">
      <c r="A267" s="201"/>
      <c r="B267" s="201"/>
      <c r="C267" s="201"/>
      <c r="D267" s="201"/>
      <c r="E267" s="201"/>
      <c r="F267" s="201"/>
      <c r="G267" s="205"/>
      <c r="H267" s="205"/>
      <c r="I267" s="205"/>
      <c r="J267" s="205"/>
      <c r="K267" s="205"/>
      <c r="L267" s="205"/>
      <c r="M267" s="205"/>
      <c r="N267" s="205"/>
      <c r="O267" s="201"/>
      <c r="P267" s="201"/>
    </row>
    <row r="268" spans="1:16" ht="14.25">
      <c r="A268" s="201"/>
      <c r="B268" s="201"/>
      <c r="C268" s="201"/>
      <c r="D268" s="201"/>
      <c r="E268" s="201"/>
      <c r="F268" s="201"/>
      <c r="G268" s="205"/>
      <c r="H268" s="205"/>
      <c r="I268" s="205"/>
      <c r="J268" s="205"/>
      <c r="K268" s="205"/>
      <c r="L268" s="205"/>
      <c r="M268" s="205"/>
      <c r="N268" s="205"/>
      <c r="O268" s="201"/>
      <c r="P268" s="201"/>
    </row>
    <row r="269" spans="1:16" ht="14.25">
      <c r="A269" s="201"/>
      <c r="B269" s="201"/>
      <c r="C269" s="201"/>
      <c r="D269" s="201"/>
      <c r="E269" s="201"/>
      <c r="F269" s="201"/>
      <c r="G269" s="205"/>
      <c r="H269" s="205"/>
      <c r="I269" s="205"/>
      <c r="J269" s="205"/>
      <c r="K269" s="205"/>
      <c r="L269" s="205"/>
      <c r="M269" s="205"/>
      <c r="N269" s="205"/>
      <c r="O269" s="201"/>
      <c r="P269" s="201"/>
    </row>
    <row r="270" spans="1:16" ht="14.25">
      <c r="A270" s="201"/>
      <c r="B270" s="201"/>
      <c r="C270" s="201"/>
      <c r="D270" s="201"/>
      <c r="E270" s="201"/>
      <c r="F270" s="201"/>
      <c r="G270" s="205"/>
      <c r="H270" s="205"/>
      <c r="I270" s="205"/>
      <c r="J270" s="205"/>
      <c r="K270" s="205"/>
      <c r="L270" s="205"/>
      <c r="M270" s="205"/>
      <c r="N270" s="205"/>
      <c r="O270" s="201"/>
      <c r="P270" s="201"/>
    </row>
    <row r="271" spans="1:16" ht="14.25">
      <c r="A271" s="201"/>
      <c r="B271" s="201"/>
      <c r="C271" s="201"/>
      <c r="D271" s="201"/>
      <c r="E271" s="201"/>
      <c r="F271" s="201"/>
      <c r="G271" s="205"/>
      <c r="H271" s="205"/>
      <c r="I271" s="205"/>
      <c r="J271" s="205"/>
      <c r="K271" s="205"/>
      <c r="L271" s="205"/>
      <c r="M271" s="205"/>
      <c r="N271" s="205"/>
      <c r="O271" s="201"/>
      <c r="P271" s="201"/>
    </row>
    <row r="272" spans="1:16" ht="14.25">
      <c r="A272" s="201"/>
      <c r="B272" s="201"/>
      <c r="C272" s="201"/>
      <c r="D272" s="201"/>
      <c r="E272" s="201"/>
      <c r="F272" s="201"/>
      <c r="G272" s="205"/>
      <c r="H272" s="205"/>
      <c r="I272" s="205"/>
      <c r="J272" s="205"/>
      <c r="K272" s="205"/>
      <c r="L272" s="205"/>
      <c r="M272" s="205"/>
      <c r="N272" s="205"/>
      <c r="O272" s="201"/>
      <c r="P272" s="201"/>
    </row>
    <row r="273" spans="1:16" ht="14.25">
      <c r="A273" s="201"/>
      <c r="B273" s="201"/>
      <c r="C273" s="201"/>
      <c r="D273" s="201"/>
      <c r="E273" s="201"/>
      <c r="F273" s="201"/>
      <c r="G273" s="205"/>
      <c r="H273" s="205"/>
      <c r="I273" s="205"/>
      <c r="J273" s="205"/>
      <c r="K273" s="205"/>
      <c r="L273" s="205"/>
      <c r="M273" s="205"/>
      <c r="N273" s="205"/>
      <c r="O273" s="201"/>
      <c r="P273" s="201"/>
    </row>
    <row r="274" spans="1:16" ht="14.25">
      <c r="A274" s="201"/>
      <c r="B274" s="201"/>
      <c r="C274" s="201"/>
      <c r="D274" s="201"/>
      <c r="E274" s="201"/>
      <c r="F274" s="201"/>
      <c r="G274" s="205"/>
      <c r="H274" s="205"/>
      <c r="I274" s="205"/>
      <c r="J274" s="205"/>
      <c r="K274" s="205"/>
      <c r="L274" s="205"/>
      <c r="M274" s="205"/>
      <c r="N274" s="205"/>
      <c r="O274" s="201"/>
      <c r="P274" s="201"/>
    </row>
    <row r="275" spans="1:16" ht="14.25">
      <c r="A275" s="201"/>
      <c r="B275" s="201"/>
      <c r="C275" s="201"/>
      <c r="D275" s="201"/>
      <c r="E275" s="201"/>
      <c r="F275" s="201"/>
      <c r="G275" s="205"/>
      <c r="H275" s="205"/>
      <c r="I275" s="205"/>
      <c r="J275" s="205"/>
      <c r="K275" s="205"/>
      <c r="L275" s="205"/>
      <c r="M275" s="205"/>
      <c r="N275" s="205"/>
      <c r="O275" s="201"/>
      <c r="P275" s="201"/>
    </row>
    <row r="276" spans="1:16" ht="14.25">
      <c r="A276" s="201"/>
      <c r="B276" s="201"/>
      <c r="C276" s="201"/>
      <c r="D276" s="201"/>
      <c r="E276" s="201"/>
      <c r="F276" s="201"/>
      <c r="G276" s="205"/>
      <c r="H276" s="205"/>
      <c r="I276" s="205"/>
      <c r="J276" s="205"/>
      <c r="K276" s="205"/>
      <c r="L276" s="205"/>
      <c r="M276" s="205"/>
      <c r="N276" s="205"/>
      <c r="O276" s="201"/>
      <c r="P276" s="201"/>
    </row>
    <row r="277" spans="1:16" ht="14.25">
      <c r="A277" s="201"/>
      <c r="B277" s="201"/>
      <c r="C277" s="201"/>
      <c r="D277" s="201"/>
      <c r="E277" s="201"/>
      <c r="F277" s="201"/>
      <c r="G277" s="205"/>
      <c r="H277" s="205"/>
      <c r="I277" s="205"/>
      <c r="J277" s="205"/>
      <c r="K277" s="205"/>
      <c r="L277" s="205"/>
      <c r="M277" s="205"/>
      <c r="N277" s="205"/>
      <c r="O277" s="201"/>
      <c r="P277" s="201"/>
    </row>
    <row r="278" spans="1:16" ht="14.25">
      <c r="A278" s="201"/>
      <c r="B278" s="201"/>
      <c r="C278" s="201"/>
      <c r="D278" s="201"/>
      <c r="E278" s="201"/>
      <c r="F278" s="201"/>
      <c r="G278" s="205"/>
      <c r="H278" s="205"/>
      <c r="I278" s="205"/>
      <c r="J278" s="205"/>
      <c r="K278" s="205"/>
      <c r="L278" s="205"/>
      <c r="M278" s="205"/>
      <c r="N278" s="205"/>
      <c r="O278" s="201"/>
      <c r="P278" s="201"/>
    </row>
    <row r="279" spans="1:16" ht="14.25">
      <c r="A279" s="201"/>
      <c r="B279" s="201"/>
      <c r="C279" s="201"/>
      <c r="D279" s="201"/>
      <c r="E279" s="201"/>
      <c r="F279" s="201"/>
      <c r="G279" s="205"/>
      <c r="H279" s="205"/>
      <c r="I279" s="205"/>
      <c r="J279" s="205"/>
      <c r="K279" s="205"/>
      <c r="L279" s="205"/>
      <c r="M279" s="205"/>
      <c r="N279" s="205"/>
      <c r="O279" s="201"/>
      <c r="P279" s="201"/>
    </row>
    <row r="280" spans="1:16" ht="14.25">
      <c r="A280" s="201"/>
      <c r="B280" s="201"/>
      <c r="C280" s="201"/>
      <c r="D280" s="201"/>
      <c r="E280" s="201"/>
      <c r="F280" s="201"/>
      <c r="G280" s="205"/>
      <c r="H280" s="205"/>
      <c r="I280" s="205"/>
      <c r="J280" s="205"/>
      <c r="K280" s="205"/>
      <c r="L280" s="205"/>
      <c r="M280" s="205"/>
      <c r="N280" s="205"/>
      <c r="O280" s="201"/>
      <c r="P280" s="201"/>
    </row>
    <row r="281" spans="1:16" ht="14.25">
      <c r="A281" s="201"/>
      <c r="B281" s="201"/>
      <c r="C281" s="201"/>
      <c r="D281" s="201"/>
      <c r="E281" s="201"/>
      <c r="F281" s="201"/>
      <c r="G281" s="205"/>
      <c r="H281" s="205"/>
      <c r="I281" s="205"/>
      <c r="J281" s="205"/>
      <c r="K281" s="205"/>
      <c r="L281" s="205"/>
      <c r="M281" s="205"/>
      <c r="N281" s="205"/>
      <c r="O281" s="201"/>
      <c r="P281" s="201"/>
    </row>
    <row r="282" spans="1:16" ht="14.25">
      <c r="A282" s="201"/>
      <c r="B282" s="201"/>
      <c r="C282" s="201"/>
      <c r="D282" s="201"/>
      <c r="E282" s="201"/>
      <c r="F282" s="201"/>
      <c r="G282" s="205"/>
      <c r="H282" s="205"/>
      <c r="I282" s="205"/>
      <c r="J282" s="205"/>
      <c r="K282" s="205"/>
      <c r="L282" s="205"/>
      <c r="M282" s="205"/>
      <c r="N282" s="205"/>
      <c r="O282" s="201"/>
      <c r="P282" s="201"/>
    </row>
    <row r="283" spans="1:16" ht="14.25">
      <c r="A283" s="201"/>
      <c r="B283" s="201"/>
      <c r="C283" s="201"/>
      <c r="D283" s="201"/>
      <c r="E283" s="201"/>
      <c r="F283" s="201"/>
      <c r="G283" s="205"/>
      <c r="H283" s="205"/>
      <c r="I283" s="205"/>
      <c r="J283" s="205"/>
      <c r="K283" s="205"/>
      <c r="L283" s="205"/>
      <c r="M283" s="205"/>
      <c r="N283" s="205"/>
      <c r="O283" s="201"/>
      <c r="P283" s="201"/>
    </row>
    <row r="284" spans="1:16" ht="14.25">
      <c r="A284" s="201"/>
      <c r="B284" s="201"/>
      <c r="C284" s="201"/>
      <c r="D284" s="201"/>
      <c r="E284" s="201"/>
      <c r="F284" s="201"/>
      <c r="G284" s="205"/>
      <c r="H284" s="205"/>
      <c r="I284" s="205"/>
      <c r="J284" s="205"/>
      <c r="K284" s="205"/>
      <c r="L284" s="205"/>
      <c r="M284" s="205"/>
      <c r="N284" s="205"/>
      <c r="O284" s="201"/>
      <c r="P284" s="201"/>
    </row>
    <row r="285" spans="1:16" ht="14.25">
      <c r="A285" s="201"/>
      <c r="B285" s="201"/>
      <c r="C285" s="201"/>
      <c r="D285" s="201"/>
      <c r="E285" s="201"/>
      <c r="F285" s="201"/>
      <c r="G285" s="205"/>
      <c r="H285" s="205"/>
      <c r="I285" s="205"/>
      <c r="J285" s="205"/>
      <c r="K285" s="205"/>
      <c r="L285" s="205"/>
      <c r="M285" s="205"/>
      <c r="N285" s="205"/>
      <c r="O285" s="201"/>
      <c r="P285" s="201"/>
    </row>
    <row r="286" spans="1:16" ht="14.25">
      <c r="A286" s="201"/>
      <c r="B286" s="201"/>
      <c r="C286" s="201"/>
      <c r="D286" s="201"/>
      <c r="E286" s="201"/>
      <c r="F286" s="201"/>
      <c r="G286" s="205"/>
      <c r="H286" s="205"/>
      <c r="I286" s="205"/>
      <c r="J286" s="205"/>
      <c r="K286" s="205"/>
      <c r="L286" s="205"/>
      <c r="M286" s="205"/>
      <c r="N286" s="205"/>
      <c r="O286" s="201"/>
      <c r="P286" s="201"/>
    </row>
    <row r="287" spans="1:16" ht="14.25">
      <c r="A287" s="201"/>
      <c r="B287" s="201"/>
      <c r="C287" s="201"/>
      <c r="D287" s="201"/>
      <c r="E287" s="201"/>
      <c r="F287" s="201"/>
      <c r="G287" s="205"/>
      <c r="H287" s="205"/>
      <c r="I287" s="205"/>
      <c r="J287" s="205"/>
      <c r="K287" s="205"/>
      <c r="L287" s="205"/>
      <c r="M287" s="205"/>
      <c r="N287" s="205"/>
      <c r="O287" s="201"/>
      <c r="P287" s="201"/>
    </row>
    <row r="288" spans="1:16" ht="14.25">
      <c r="A288" s="201"/>
      <c r="B288" s="201"/>
      <c r="C288" s="201"/>
      <c r="D288" s="201"/>
      <c r="E288" s="201"/>
      <c r="F288" s="201"/>
      <c r="G288" s="205"/>
      <c r="H288" s="205"/>
      <c r="I288" s="205"/>
      <c r="J288" s="205"/>
      <c r="K288" s="205"/>
      <c r="L288" s="205"/>
      <c r="M288" s="205"/>
      <c r="N288" s="205"/>
      <c r="O288" s="201"/>
      <c r="P288" s="201"/>
    </row>
    <row r="289" spans="1:16" ht="14.25">
      <c r="A289" s="201"/>
      <c r="B289" s="201"/>
      <c r="C289" s="201"/>
      <c r="D289" s="201"/>
      <c r="E289" s="201"/>
      <c r="F289" s="201"/>
      <c r="G289" s="205"/>
      <c r="H289" s="205"/>
      <c r="I289" s="205"/>
      <c r="J289" s="205"/>
      <c r="K289" s="205"/>
      <c r="L289" s="205"/>
      <c r="M289" s="205"/>
      <c r="N289" s="205"/>
      <c r="O289" s="201"/>
      <c r="P289" s="201"/>
    </row>
    <row r="290" spans="1:16" ht="14.25">
      <c r="A290" s="201"/>
      <c r="B290" s="201"/>
      <c r="C290" s="201"/>
      <c r="D290" s="201"/>
      <c r="E290" s="201"/>
      <c r="F290" s="201"/>
      <c r="G290" s="205"/>
      <c r="H290" s="205"/>
      <c r="I290" s="205"/>
      <c r="J290" s="205"/>
      <c r="K290" s="205"/>
      <c r="L290" s="205"/>
      <c r="M290" s="205"/>
      <c r="N290" s="205"/>
      <c r="O290" s="201"/>
      <c r="P290" s="201"/>
    </row>
    <row r="291" spans="1:16" ht="14.25">
      <c r="A291" s="201"/>
      <c r="B291" s="201"/>
      <c r="C291" s="201"/>
      <c r="D291" s="201"/>
      <c r="E291" s="201"/>
      <c r="F291" s="201"/>
      <c r="G291" s="205"/>
      <c r="H291" s="205"/>
      <c r="I291" s="205"/>
      <c r="J291" s="205"/>
      <c r="K291" s="205"/>
      <c r="L291" s="205"/>
      <c r="M291" s="205"/>
      <c r="N291" s="205"/>
      <c r="O291" s="201"/>
      <c r="P291" s="201"/>
    </row>
    <row r="292" spans="1:16" ht="14.25">
      <c r="A292" s="201"/>
      <c r="B292" s="201"/>
      <c r="C292" s="201"/>
      <c r="D292" s="201"/>
      <c r="E292" s="201"/>
      <c r="F292" s="201"/>
      <c r="G292" s="205"/>
      <c r="H292" s="205"/>
      <c r="I292" s="205"/>
      <c r="J292" s="205"/>
      <c r="K292" s="205"/>
      <c r="L292" s="205"/>
      <c r="M292" s="205"/>
      <c r="N292" s="205"/>
      <c r="O292" s="201"/>
      <c r="P292" s="201"/>
    </row>
    <row r="293" spans="1:16" ht="14.25">
      <c r="A293" s="201"/>
      <c r="B293" s="201"/>
      <c r="C293" s="201"/>
      <c r="D293" s="201"/>
      <c r="E293" s="201"/>
      <c r="F293" s="201"/>
      <c r="G293" s="205"/>
      <c r="H293" s="205"/>
      <c r="I293" s="205"/>
      <c r="J293" s="205"/>
      <c r="K293" s="205"/>
      <c r="L293" s="205"/>
      <c r="M293" s="205"/>
      <c r="N293" s="205"/>
      <c r="O293" s="201"/>
      <c r="P293" s="201"/>
    </row>
    <row r="294" spans="1:16" ht="14.25">
      <c r="A294" s="201"/>
      <c r="B294" s="201"/>
      <c r="C294" s="201"/>
      <c r="D294" s="201"/>
      <c r="E294" s="201"/>
      <c r="F294" s="201"/>
      <c r="G294" s="205"/>
      <c r="H294" s="205"/>
      <c r="I294" s="205"/>
      <c r="J294" s="205"/>
      <c r="K294" s="205"/>
      <c r="L294" s="205"/>
      <c r="M294" s="205"/>
      <c r="N294" s="205"/>
      <c r="O294" s="201"/>
      <c r="P294" s="201"/>
    </row>
    <row r="295" spans="1:16" ht="14.25">
      <c r="A295" s="201"/>
      <c r="B295" s="201"/>
      <c r="C295" s="201"/>
      <c r="D295" s="201"/>
      <c r="E295" s="201"/>
      <c r="F295" s="201"/>
      <c r="G295" s="205"/>
      <c r="H295" s="205"/>
      <c r="I295" s="205"/>
      <c r="J295" s="205"/>
      <c r="K295" s="205"/>
      <c r="L295" s="205"/>
      <c r="M295" s="205"/>
      <c r="N295" s="205"/>
      <c r="O295" s="201"/>
      <c r="P295" s="201"/>
    </row>
    <row r="296" spans="1:16" ht="14.25">
      <c r="A296" s="201"/>
      <c r="B296" s="201"/>
      <c r="C296" s="201"/>
      <c r="D296" s="201"/>
      <c r="E296" s="201"/>
      <c r="F296" s="201"/>
      <c r="G296" s="205"/>
      <c r="H296" s="205"/>
      <c r="I296" s="205"/>
      <c r="J296" s="205"/>
      <c r="K296" s="205"/>
      <c r="L296" s="205"/>
      <c r="M296" s="205"/>
      <c r="N296" s="205"/>
      <c r="O296" s="201"/>
      <c r="P296" s="201"/>
    </row>
    <row r="297" spans="1:16" ht="14.25">
      <c r="A297" s="201"/>
      <c r="B297" s="201"/>
      <c r="C297" s="201"/>
      <c r="D297" s="201"/>
      <c r="E297" s="201"/>
      <c r="F297" s="201"/>
      <c r="G297" s="205"/>
      <c r="H297" s="205"/>
      <c r="I297" s="205"/>
      <c r="J297" s="205"/>
      <c r="K297" s="205"/>
      <c r="L297" s="205"/>
      <c r="M297" s="205"/>
      <c r="N297" s="205"/>
      <c r="O297" s="201"/>
      <c r="P297" s="201"/>
    </row>
    <row r="298" spans="1:16" ht="14.25">
      <c r="A298" s="201"/>
      <c r="B298" s="201"/>
      <c r="C298" s="201"/>
      <c r="D298" s="201"/>
      <c r="E298" s="201"/>
      <c r="F298" s="201"/>
      <c r="G298" s="205"/>
      <c r="H298" s="205"/>
      <c r="I298" s="205"/>
      <c r="J298" s="205"/>
      <c r="K298" s="205"/>
      <c r="L298" s="205"/>
      <c r="M298" s="205"/>
      <c r="N298" s="205"/>
      <c r="O298" s="201"/>
      <c r="P298" s="201"/>
    </row>
    <row r="299" spans="1:16" ht="14.25">
      <c r="A299" s="201"/>
      <c r="B299" s="201"/>
      <c r="C299" s="201"/>
      <c r="D299" s="201"/>
      <c r="E299" s="201"/>
      <c r="F299" s="201"/>
      <c r="G299" s="205"/>
      <c r="H299" s="205"/>
      <c r="I299" s="205"/>
      <c r="J299" s="205"/>
      <c r="K299" s="205"/>
      <c r="L299" s="205"/>
      <c r="M299" s="205"/>
      <c r="N299" s="205"/>
      <c r="O299" s="201"/>
      <c r="P299" s="201"/>
    </row>
    <row r="300" spans="1:16" ht="14.25">
      <c r="A300" s="201"/>
      <c r="B300" s="201"/>
      <c r="C300" s="201"/>
      <c r="D300" s="201"/>
      <c r="E300" s="201"/>
      <c r="F300" s="201"/>
      <c r="G300" s="205"/>
      <c r="H300" s="205"/>
      <c r="I300" s="205"/>
      <c r="J300" s="205"/>
      <c r="K300" s="205"/>
      <c r="L300" s="205"/>
      <c r="M300" s="205"/>
      <c r="N300" s="205"/>
      <c r="O300" s="201"/>
      <c r="P300" s="201"/>
    </row>
    <row r="301" spans="1:16" ht="14.25">
      <c r="A301" s="201"/>
      <c r="B301" s="201"/>
      <c r="C301" s="201"/>
      <c r="D301" s="201"/>
      <c r="E301" s="201"/>
      <c r="F301" s="201"/>
      <c r="G301" s="205"/>
      <c r="H301" s="205"/>
      <c r="I301" s="205"/>
      <c r="J301" s="205"/>
      <c r="K301" s="205"/>
      <c r="L301" s="205"/>
      <c r="M301" s="205"/>
      <c r="N301" s="205"/>
      <c r="O301" s="201"/>
      <c r="P301" s="201"/>
    </row>
    <row r="302" spans="1:16" ht="14.25">
      <c r="A302" s="201"/>
      <c r="B302" s="201"/>
      <c r="C302" s="201"/>
      <c r="D302" s="201"/>
      <c r="E302" s="201"/>
      <c r="F302" s="201"/>
      <c r="G302" s="205"/>
      <c r="H302" s="205"/>
      <c r="I302" s="205"/>
      <c r="J302" s="205"/>
      <c r="K302" s="205"/>
      <c r="L302" s="205"/>
      <c r="M302" s="205"/>
      <c r="N302" s="205"/>
      <c r="O302" s="201"/>
      <c r="P302" s="201"/>
    </row>
    <row r="303" spans="1:16" ht="14.25">
      <c r="A303" s="201"/>
      <c r="B303" s="201"/>
      <c r="C303" s="201"/>
      <c r="D303" s="201"/>
      <c r="E303" s="201"/>
      <c r="F303" s="201"/>
      <c r="G303" s="205"/>
      <c r="H303" s="205"/>
      <c r="I303" s="205"/>
      <c r="J303" s="205"/>
      <c r="K303" s="205"/>
      <c r="L303" s="205"/>
      <c r="M303" s="205"/>
      <c r="N303" s="205"/>
      <c r="O303" s="201"/>
      <c r="P303" s="201"/>
    </row>
    <row r="304" spans="1:16" ht="14.25">
      <c r="A304" s="201"/>
      <c r="B304" s="201"/>
      <c r="C304" s="201"/>
      <c r="D304" s="201"/>
      <c r="E304" s="201"/>
      <c r="F304" s="201"/>
      <c r="G304" s="205"/>
      <c r="H304" s="205"/>
      <c r="I304" s="205"/>
      <c r="J304" s="205"/>
      <c r="K304" s="205"/>
      <c r="L304" s="205"/>
      <c r="M304" s="205"/>
      <c r="N304" s="205"/>
      <c r="O304" s="201"/>
      <c r="P304" s="201"/>
    </row>
    <row r="305" spans="1:16" ht="14.25">
      <c r="A305" s="201"/>
      <c r="B305" s="201"/>
      <c r="C305" s="201"/>
      <c r="D305" s="201"/>
      <c r="E305" s="201"/>
      <c r="F305" s="201"/>
      <c r="G305" s="205"/>
      <c r="H305" s="205"/>
      <c r="I305" s="205"/>
      <c r="J305" s="205"/>
      <c r="K305" s="205"/>
      <c r="L305" s="205"/>
      <c r="M305" s="205"/>
      <c r="N305" s="205"/>
      <c r="O305" s="201"/>
      <c r="P305" s="201"/>
    </row>
    <row r="306" spans="1:16" ht="14.25">
      <c r="A306" s="201"/>
      <c r="B306" s="201"/>
      <c r="C306" s="201"/>
      <c r="D306" s="201"/>
      <c r="E306" s="201"/>
      <c r="F306" s="201"/>
      <c r="G306" s="205"/>
      <c r="H306" s="205"/>
      <c r="I306" s="205"/>
      <c r="J306" s="205"/>
      <c r="K306" s="205"/>
      <c r="L306" s="205"/>
      <c r="M306" s="205"/>
      <c r="N306" s="205"/>
      <c r="O306" s="201"/>
      <c r="P306" s="201"/>
    </row>
    <row r="307" spans="1:16" ht="14.25">
      <c r="A307" s="201"/>
      <c r="B307" s="201"/>
      <c r="C307" s="201"/>
      <c r="D307" s="201"/>
      <c r="E307" s="201"/>
      <c r="F307" s="201"/>
      <c r="G307" s="205"/>
      <c r="H307" s="205"/>
      <c r="I307" s="205"/>
      <c r="J307" s="205"/>
      <c r="K307" s="205"/>
      <c r="L307" s="205"/>
      <c r="M307" s="205"/>
      <c r="N307" s="205"/>
      <c r="O307" s="201"/>
      <c r="P307" s="201"/>
    </row>
    <row r="308" spans="1:16" ht="14.25">
      <c r="A308" s="201"/>
      <c r="B308" s="201"/>
      <c r="C308" s="201"/>
      <c r="D308" s="201"/>
      <c r="E308" s="201"/>
      <c r="F308" s="201"/>
      <c r="G308" s="205"/>
      <c r="H308" s="205"/>
      <c r="I308" s="205"/>
      <c r="J308" s="205"/>
      <c r="K308" s="205"/>
      <c r="L308" s="205"/>
      <c r="M308" s="205"/>
      <c r="N308" s="205"/>
      <c r="O308" s="201"/>
      <c r="P308" s="201"/>
    </row>
    <row r="309" spans="1:16" ht="14.25">
      <c r="A309" s="201"/>
      <c r="B309" s="201"/>
      <c r="C309" s="201"/>
      <c r="D309" s="201"/>
      <c r="E309" s="201"/>
      <c r="F309" s="201"/>
      <c r="G309" s="205"/>
      <c r="H309" s="205"/>
      <c r="I309" s="205"/>
      <c r="J309" s="205"/>
      <c r="K309" s="205"/>
      <c r="L309" s="205"/>
      <c r="M309" s="205"/>
      <c r="N309" s="205"/>
      <c r="O309" s="201"/>
      <c r="P309" s="201"/>
    </row>
    <row r="310" spans="1:16" ht="14.25">
      <c r="A310" s="201"/>
      <c r="B310" s="201"/>
      <c r="C310" s="201"/>
      <c r="D310" s="201"/>
      <c r="E310" s="201"/>
      <c r="F310" s="201"/>
      <c r="G310" s="205"/>
      <c r="H310" s="205"/>
      <c r="I310" s="205"/>
      <c r="J310" s="205"/>
      <c r="K310" s="205"/>
      <c r="L310" s="205"/>
      <c r="M310" s="205"/>
      <c r="N310" s="205"/>
      <c r="O310" s="201"/>
      <c r="P310" s="201"/>
    </row>
    <row r="311" spans="1:16" ht="14.25">
      <c r="A311" s="201"/>
      <c r="B311" s="201"/>
      <c r="C311" s="201"/>
      <c r="D311" s="201"/>
      <c r="E311" s="201"/>
      <c r="F311" s="201"/>
      <c r="G311" s="205"/>
      <c r="H311" s="205"/>
      <c r="I311" s="205"/>
      <c r="J311" s="205"/>
      <c r="K311" s="205"/>
      <c r="L311" s="205"/>
      <c r="M311" s="205"/>
      <c r="N311" s="205"/>
      <c r="O311" s="201"/>
      <c r="P311" s="201"/>
    </row>
    <row r="312" spans="1:16" ht="14.25">
      <c r="A312" s="201"/>
      <c r="B312" s="201"/>
      <c r="C312" s="201"/>
      <c r="D312" s="201"/>
      <c r="E312" s="201"/>
      <c r="F312" s="201"/>
      <c r="G312" s="205"/>
      <c r="H312" s="205"/>
      <c r="I312" s="205"/>
      <c r="J312" s="205"/>
      <c r="K312" s="205"/>
      <c r="L312" s="205"/>
      <c r="M312" s="205"/>
      <c r="N312" s="205"/>
      <c r="O312" s="201"/>
      <c r="P312" s="201"/>
    </row>
    <row r="313" spans="1:16" ht="14.25">
      <c r="A313" s="201"/>
      <c r="B313" s="201"/>
      <c r="C313" s="201"/>
      <c r="D313" s="201"/>
      <c r="E313" s="201"/>
      <c r="F313" s="201"/>
      <c r="G313" s="205"/>
      <c r="H313" s="205"/>
      <c r="I313" s="205"/>
      <c r="J313" s="205"/>
      <c r="K313" s="205"/>
      <c r="L313" s="205"/>
      <c r="M313" s="205"/>
      <c r="N313" s="205"/>
      <c r="O313" s="201"/>
      <c r="P313" s="201"/>
    </row>
    <row r="314" spans="1:16" ht="14.25">
      <c r="A314" s="201"/>
      <c r="B314" s="201"/>
      <c r="C314" s="201"/>
      <c r="D314" s="201"/>
      <c r="E314" s="201"/>
      <c r="F314" s="201"/>
      <c r="G314" s="205"/>
      <c r="H314" s="205"/>
      <c r="I314" s="205"/>
      <c r="J314" s="205"/>
      <c r="K314" s="205"/>
      <c r="L314" s="205"/>
      <c r="M314" s="205"/>
      <c r="N314" s="205"/>
      <c r="O314" s="201"/>
      <c r="P314" s="201"/>
    </row>
    <row r="315" spans="1:16" ht="14.25">
      <c r="A315" s="201"/>
      <c r="B315" s="201"/>
      <c r="C315" s="201"/>
      <c r="D315" s="201"/>
      <c r="E315" s="201"/>
      <c r="F315" s="201"/>
      <c r="G315" s="205"/>
      <c r="H315" s="205"/>
      <c r="I315" s="205"/>
      <c r="J315" s="205"/>
      <c r="K315" s="205"/>
      <c r="L315" s="205"/>
      <c r="M315" s="205"/>
      <c r="N315" s="205"/>
      <c r="O315" s="201"/>
      <c r="P315" s="201"/>
    </row>
    <row r="316" spans="1:16" ht="14.25">
      <c r="A316" s="201"/>
      <c r="B316" s="201"/>
      <c r="C316" s="201"/>
      <c r="D316" s="201"/>
      <c r="E316" s="201"/>
      <c r="F316" s="201"/>
      <c r="G316" s="205"/>
      <c r="H316" s="205"/>
      <c r="I316" s="205"/>
      <c r="J316" s="205"/>
      <c r="K316" s="205"/>
      <c r="L316" s="205"/>
      <c r="M316" s="205"/>
      <c r="N316" s="205"/>
      <c r="O316" s="201"/>
      <c r="P316" s="201"/>
    </row>
    <row r="317" spans="1:16" ht="14.25">
      <c r="A317" s="201"/>
      <c r="B317" s="201"/>
      <c r="C317" s="201"/>
      <c r="D317" s="201"/>
      <c r="E317" s="201"/>
      <c r="F317" s="201"/>
      <c r="G317" s="205"/>
      <c r="H317" s="205"/>
      <c r="I317" s="205"/>
      <c r="J317" s="205"/>
      <c r="K317" s="205"/>
      <c r="L317" s="205"/>
      <c r="M317" s="205"/>
      <c r="N317" s="205"/>
      <c r="O317" s="201"/>
      <c r="P317" s="201"/>
    </row>
    <row r="318" spans="1:16" ht="14.25">
      <c r="A318" s="201"/>
      <c r="B318" s="201"/>
      <c r="C318" s="201"/>
      <c r="D318" s="201"/>
      <c r="E318" s="201"/>
      <c r="F318" s="201"/>
      <c r="G318" s="205"/>
      <c r="H318" s="205"/>
      <c r="I318" s="205"/>
      <c r="J318" s="205"/>
      <c r="K318" s="205"/>
      <c r="L318" s="205"/>
      <c r="M318" s="205"/>
      <c r="N318" s="205"/>
      <c r="O318" s="201"/>
      <c r="P318" s="201"/>
    </row>
    <row r="319" spans="1:16" ht="14.25">
      <c r="A319" s="201"/>
      <c r="B319" s="201"/>
      <c r="C319" s="201"/>
      <c r="D319" s="201"/>
      <c r="E319" s="201"/>
      <c r="F319" s="201"/>
      <c r="G319" s="205"/>
      <c r="H319" s="205"/>
      <c r="I319" s="205"/>
      <c r="J319" s="205"/>
      <c r="K319" s="205"/>
      <c r="L319" s="205"/>
      <c r="M319" s="205"/>
      <c r="N319" s="205"/>
      <c r="O319" s="201"/>
      <c r="P319" s="201"/>
    </row>
    <row r="320" spans="1:16" ht="14.25">
      <c r="A320" s="201"/>
      <c r="B320" s="201"/>
      <c r="C320" s="201"/>
      <c r="D320" s="201"/>
      <c r="E320" s="201"/>
      <c r="F320" s="201"/>
      <c r="G320" s="205"/>
      <c r="H320" s="205"/>
      <c r="I320" s="205"/>
      <c r="J320" s="205"/>
      <c r="K320" s="205"/>
      <c r="L320" s="205"/>
      <c r="M320" s="205"/>
      <c r="N320" s="205"/>
      <c r="O320" s="201"/>
      <c r="P320" s="201"/>
    </row>
    <row r="321" spans="1:16" ht="14.25">
      <c r="A321" s="201"/>
      <c r="B321" s="201"/>
      <c r="C321" s="201"/>
      <c r="D321" s="201"/>
      <c r="E321" s="201"/>
      <c r="F321" s="201"/>
      <c r="G321" s="205"/>
      <c r="H321" s="205"/>
      <c r="I321" s="205"/>
      <c r="J321" s="205"/>
      <c r="K321" s="205"/>
      <c r="L321" s="205"/>
      <c r="M321" s="205"/>
      <c r="N321" s="205"/>
      <c r="O321" s="201"/>
      <c r="P321" s="201"/>
    </row>
    <row r="322" spans="1:16" ht="14.25">
      <c r="A322" s="201"/>
      <c r="B322" s="201"/>
      <c r="C322" s="201"/>
      <c r="D322" s="201"/>
      <c r="E322" s="201"/>
      <c r="F322" s="201"/>
      <c r="G322" s="205"/>
      <c r="H322" s="205"/>
      <c r="I322" s="205"/>
      <c r="J322" s="205"/>
      <c r="K322" s="205"/>
      <c r="L322" s="205"/>
      <c r="M322" s="205"/>
      <c r="N322" s="205"/>
      <c r="O322" s="201"/>
      <c r="P322" s="201"/>
    </row>
    <row r="323" spans="1:16" ht="14.25">
      <c r="A323" s="201"/>
      <c r="B323" s="201"/>
      <c r="C323" s="201"/>
      <c r="D323" s="201"/>
      <c r="E323" s="201"/>
      <c r="F323" s="201"/>
      <c r="G323" s="205"/>
      <c r="H323" s="205"/>
      <c r="I323" s="205"/>
      <c r="J323" s="205"/>
      <c r="K323" s="205"/>
      <c r="L323" s="205"/>
      <c r="M323" s="205"/>
      <c r="N323" s="205"/>
      <c r="O323" s="201"/>
      <c r="P323" s="201"/>
    </row>
    <row r="324" spans="1:16" ht="14.25">
      <c r="A324" s="201"/>
      <c r="B324" s="201"/>
      <c r="C324" s="201"/>
      <c r="D324" s="201"/>
      <c r="E324" s="201"/>
      <c r="F324" s="201"/>
      <c r="G324" s="205"/>
      <c r="H324" s="205"/>
      <c r="I324" s="205"/>
      <c r="J324" s="205"/>
      <c r="K324" s="205"/>
      <c r="L324" s="205"/>
      <c r="M324" s="205"/>
      <c r="N324" s="205"/>
      <c r="O324" s="201"/>
      <c r="P324" s="201"/>
    </row>
    <row r="325" spans="1:16" ht="14.25">
      <c r="A325" s="201"/>
      <c r="B325" s="201"/>
      <c r="C325" s="201"/>
      <c r="D325" s="201"/>
      <c r="E325" s="201"/>
      <c r="F325" s="201"/>
      <c r="G325" s="205"/>
      <c r="H325" s="205"/>
      <c r="I325" s="205"/>
      <c r="J325" s="205"/>
      <c r="K325" s="205"/>
      <c r="L325" s="205"/>
      <c r="M325" s="205"/>
      <c r="N325" s="205"/>
      <c r="O325" s="201"/>
      <c r="P325" s="201"/>
    </row>
    <row r="326" spans="1:16" ht="14.25">
      <c r="A326" s="201"/>
      <c r="B326" s="201"/>
      <c r="C326" s="201"/>
      <c r="D326" s="201"/>
      <c r="E326" s="201"/>
      <c r="F326" s="201"/>
      <c r="G326" s="205"/>
      <c r="H326" s="205"/>
      <c r="I326" s="205"/>
      <c r="J326" s="205"/>
      <c r="K326" s="205"/>
      <c r="L326" s="205"/>
      <c r="M326" s="205"/>
      <c r="N326" s="205"/>
      <c r="O326" s="201"/>
      <c r="P326" s="201"/>
    </row>
    <row r="327" spans="1:16" ht="14.25">
      <c r="A327" s="201"/>
      <c r="B327" s="201"/>
      <c r="C327" s="201"/>
      <c r="D327" s="201"/>
      <c r="E327" s="201"/>
      <c r="F327" s="201"/>
      <c r="G327" s="205"/>
      <c r="H327" s="205"/>
      <c r="I327" s="205"/>
      <c r="J327" s="205"/>
      <c r="K327" s="205"/>
      <c r="L327" s="205"/>
      <c r="M327" s="205"/>
      <c r="N327" s="205"/>
      <c r="O327" s="201"/>
      <c r="P327" s="201"/>
    </row>
    <row r="328" spans="1:16" ht="14.25">
      <c r="A328" s="201"/>
      <c r="B328" s="201"/>
      <c r="C328" s="201"/>
      <c r="D328" s="201"/>
      <c r="E328" s="201"/>
      <c r="F328" s="201"/>
      <c r="G328" s="205"/>
      <c r="H328" s="205"/>
      <c r="I328" s="205"/>
      <c r="J328" s="205"/>
      <c r="K328" s="205"/>
      <c r="L328" s="205"/>
      <c r="M328" s="205"/>
      <c r="N328" s="205"/>
      <c r="O328" s="201"/>
      <c r="P328" s="201"/>
    </row>
    <row r="329" spans="1:16" ht="14.25">
      <c r="A329" s="201"/>
      <c r="B329" s="201"/>
      <c r="C329" s="201"/>
      <c r="D329" s="201"/>
      <c r="E329" s="201"/>
      <c r="F329" s="201"/>
      <c r="G329" s="205"/>
      <c r="H329" s="205"/>
      <c r="I329" s="205"/>
      <c r="J329" s="205"/>
      <c r="K329" s="205"/>
      <c r="L329" s="205"/>
      <c r="M329" s="205"/>
      <c r="N329" s="205"/>
      <c r="O329" s="201"/>
      <c r="P329" s="201"/>
    </row>
    <row r="330" spans="1:16" ht="14.25">
      <c r="A330" s="201"/>
      <c r="B330" s="201"/>
      <c r="C330" s="201"/>
      <c r="D330" s="201"/>
      <c r="E330" s="201"/>
      <c r="F330" s="201"/>
      <c r="G330" s="205"/>
      <c r="H330" s="205"/>
      <c r="I330" s="205"/>
      <c r="J330" s="205"/>
      <c r="K330" s="205"/>
      <c r="L330" s="205"/>
      <c r="M330" s="205"/>
      <c r="N330" s="205"/>
      <c r="O330" s="201"/>
      <c r="P330" s="201"/>
    </row>
    <row r="331" spans="1:16" ht="14.25">
      <c r="A331" s="201"/>
      <c r="B331" s="201"/>
      <c r="C331" s="201"/>
      <c r="D331" s="201"/>
      <c r="E331" s="201"/>
      <c r="F331" s="201"/>
      <c r="G331" s="205"/>
      <c r="H331" s="205"/>
      <c r="I331" s="205"/>
      <c r="J331" s="205"/>
      <c r="K331" s="205"/>
      <c r="L331" s="205"/>
      <c r="M331" s="205"/>
      <c r="N331" s="205"/>
      <c r="O331" s="201"/>
      <c r="P331" s="201"/>
    </row>
    <row r="332" spans="1:16" ht="14.25">
      <c r="A332" s="201"/>
      <c r="B332" s="201"/>
      <c r="C332" s="201"/>
      <c r="D332" s="201"/>
      <c r="E332" s="201"/>
      <c r="F332" s="201"/>
      <c r="G332" s="205"/>
      <c r="H332" s="205"/>
      <c r="I332" s="205"/>
      <c r="J332" s="205"/>
      <c r="K332" s="205"/>
      <c r="L332" s="205"/>
      <c r="M332" s="205"/>
      <c r="N332" s="205"/>
      <c r="O332" s="201"/>
      <c r="P332" s="201"/>
    </row>
    <row r="333" spans="1:16" ht="14.25">
      <c r="A333" s="201"/>
      <c r="B333" s="201"/>
      <c r="C333" s="201"/>
      <c r="D333" s="201"/>
      <c r="E333" s="201"/>
      <c r="F333" s="201"/>
      <c r="G333" s="205"/>
      <c r="H333" s="205"/>
      <c r="I333" s="205"/>
      <c r="J333" s="205"/>
      <c r="K333" s="205"/>
      <c r="L333" s="205"/>
      <c r="M333" s="205"/>
      <c r="N333" s="205"/>
      <c r="O333" s="201"/>
      <c r="P333" s="201"/>
    </row>
    <row r="334" spans="1:16" ht="14.25">
      <c r="A334" s="201"/>
      <c r="B334" s="201"/>
      <c r="C334" s="201"/>
      <c r="D334" s="201"/>
      <c r="E334" s="201"/>
      <c r="F334" s="201"/>
      <c r="G334" s="205"/>
      <c r="H334" s="205"/>
      <c r="I334" s="205"/>
      <c r="J334" s="205"/>
      <c r="K334" s="205"/>
      <c r="L334" s="205"/>
      <c r="M334" s="205"/>
      <c r="N334" s="205"/>
      <c r="O334" s="201"/>
      <c r="P334" s="201"/>
    </row>
    <row r="335" spans="1:16" ht="14.25">
      <c r="A335" s="201"/>
      <c r="B335" s="201"/>
      <c r="C335" s="201"/>
      <c r="D335" s="201"/>
      <c r="E335" s="201"/>
      <c r="F335" s="201"/>
      <c r="G335" s="205"/>
      <c r="H335" s="205"/>
      <c r="I335" s="205"/>
      <c r="J335" s="205"/>
      <c r="K335" s="205"/>
      <c r="L335" s="205"/>
      <c r="M335" s="205"/>
      <c r="N335" s="205"/>
      <c r="O335" s="201"/>
      <c r="P335" s="201"/>
    </row>
    <row r="336" spans="1:16" ht="14.25">
      <c r="A336" s="201"/>
      <c r="B336" s="201"/>
      <c r="C336" s="201"/>
      <c r="D336" s="201"/>
      <c r="E336" s="201"/>
      <c r="F336" s="201"/>
      <c r="G336" s="205"/>
      <c r="H336" s="205"/>
      <c r="I336" s="205"/>
      <c r="J336" s="205"/>
      <c r="K336" s="205"/>
      <c r="L336" s="205"/>
      <c r="M336" s="205"/>
      <c r="N336" s="205"/>
      <c r="O336" s="201"/>
      <c r="P336" s="201"/>
    </row>
    <row r="337" spans="1:16" ht="14.25">
      <c r="A337" s="201"/>
      <c r="B337" s="201"/>
      <c r="C337" s="201"/>
      <c r="D337" s="201"/>
      <c r="E337" s="201"/>
      <c r="F337" s="201"/>
      <c r="G337" s="205"/>
      <c r="H337" s="205"/>
      <c r="I337" s="205"/>
      <c r="J337" s="205"/>
      <c r="K337" s="205"/>
      <c r="L337" s="205"/>
      <c r="M337" s="205"/>
      <c r="N337" s="205"/>
      <c r="O337" s="201"/>
      <c r="P337" s="201"/>
    </row>
    <row r="338" spans="1:16" ht="14.25">
      <c r="A338" s="201"/>
      <c r="B338" s="201"/>
      <c r="C338" s="201"/>
      <c r="D338" s="201"/>
      <c r="E338" s="201"/>
      <c r="F338" s="201"/>
      <c r="G338" s="205"/>
      <c r="H338" s="205"/>
      <c r="I338" s="205"/>
      <c r="J338" s="205"/>
      <c r="K338" s="205"/>
      <c r="L338" s="205"/>
      <c r="M338" s="205"/>
      <c r="N338" s="205"/>
      <c r="O338" s="201"/>
      <c r="P338" s="201"/>
    </row>
    <row r="339" spans="1:16" ht="14.25">
      <c r="A339" s="201"/>
      <c r="B339" s="201"/>
      <c r="C339" s="201"/>
      <c r="D339" s="201"/>
      <c r="E339" s="201"/>
      <c r="F339" s="201"/>
      <c r="G339" s="205"/>
      <c r="H339" s="205"/>
      <c r="I339" s="205"/>
      <c r="J339" s="205"/>
      <c r="K339" s="205"/>
      <c r="L339" s="205"/>
      <c r="M339" s="205"/>
      <c r="N339" s="205"/>
      <c r="O339" s="201"/>
      <c r="P339" s="201"/>
    </row>
    <row r="340" spans="1:16" ht="14.25">
      <c r="A340" s="201"/>
      <c r="B340" s="201"/>
      <c r="C340" s="201"/>
      <c r="D340" s="201"/>
      <c r="E340" s="201"/>
      <c r="F340" s="201"/>
      <c r="G340" s="205"/>
      <c r="H340" s="205"/>
      <c r="I340" s="205"/>
      <c r="J340" s="205"/>
      <c r="K340" s="205"/>
      <c r="L340" s="205"/>
      <c r="M340" s="205"/>
      <c r="N340" s="205"/>
      <c r="O340" s="201"/>
      <c r="P340" s="201"/>
    </row>
    <row r="341" spans="1:16" ht="14.25">
      <c r="A341" s="201"/>
      <c r="B341" s="201"/>
      <c r="C341" s="201"/>
      <c r="D341" s="201"/>
      <c r="E341" s="201"/>
      <c r="F341" s="201"/>
      <c r="G341" s="205"/>
      <c r="H341" s="205"/>
      <c r="I341" s="205"/>
      <c r="J341" s="205"/>
      <c r="K341" s="205"/>
      <c r="L341" s="205"/>
      <c r="M341" s="205"/>
      <c r="N341" s="205"/>
      <c r="O341" s="201"/>
      <c r="P341" s="201"/>
    </row>
    <row r="342" spans="1:16" ht="14.25">
      <c r="A342" s="201"/>
      <c r="B342" s="201"/>
      <c r="C342" s="201"/>
      <c r="D342" s="201"/>
      <c r="E342" s="201"/>
      <c r="F342" s="201"/>
      <c r="G342" s="205"/>
      <c r="H342" s="205"/>
      <c r="I342" s="205"/>
      <c r="J342" s="205"/>
      <c r="K342" s="205"/>
      <c r="L342" s="205"/>
      <c r="M342" s="205"/>
      <c r="N342" s="205"/>
      <c r="O342" s="201"/>
      <c r="P342" s="201"/>
    </row>
    <row r="343" spans="1:16" ht="14.25">
      <c r="A343" s="201"/>
      <c r="B343" s="201"/>
      <c r="C343" s="201"/>
      <c r="D343" s="201"/>
      <c r="E343" s="201"/>
      <c r="F343" s="201"/>
      <c r="G343" s="205"/>
      <c r="H343" s="205"/>
      <c r="I343" s="205"/>
      <c r="J343" s="205"/>
      <c r="K343" s="205"/>
      <c r="L343" s="205"/>
      <c r="M343" s="205"/>
      <c r="N343" s="205"/>
      <c r="O343" s="201"/>
      <c r="P343" s="201"/>
    </row>
    <row r="344" spans="1:16" ht="14.25">
      <c r="A344" s="201"/>
      <c r="B344" s="201"/>
      <c r="C344" s="201"/>
      <c r="D344" s="201"/>
      <c r="E344" s="201"/>
      <c r="F344" s="201"/>
      <c r="G344" s="205"/>
      <c r="H344" s="205"/>
      <c r="I344" s="205"/>
      <c r="J344" s="205"/>
      <c r="K344" s="205"/>
      <c r="L344" s="205"/>
      <c r="M344" s="205"/>
      <c r="N344" s="205"/>
      <c r="O344" s="201"/>
      <c r="P344" s="201"/>
    </row>
    <row r="345" spans="1:16" ht="14.25">
      <c r="A345" s="201"/>
      <c r="B345" s="201"/>
      <c r="C345" s="201"/>
      <c r="D345" s="201"/>
      <c r="E345" s="201"/>
      <c r="F345" s="201"/>
      <c r="G345" s="205"/>
      <c r="H345" s="205"/>
      <c r="I345" s="205"/>
      <c r="J345" s="205"/>
      <c r="K345" s="205"/>
      <c r="L345" s="205"/>
      <c r="M345" s="205"/>
      <c r="N345" s="205"/>
      <c r="O345" s="201"/>
      <c r="P345" s="201"/>
    </row>
    <row r="346" spans="1:16" ht="14.25">
      <c r="A346" s="201"/>
      <c r="B346" s="201"/>
      <c r="C346" s="201"/>
      <c r="D346" s="201"/>
      <c r="E346" s="201"/>
      <c r="F346" s="201"/>
      <c r="G346" s="205"/>
      <c r="H346" s="205"/>
      <c r="I346" s="205"/>
      <c r="J346" s="205"/>
      <c r="K346" s="205"/>
      <c r="L346" s="205"/>
      <c r="M346" s="205"/>
      <c r="N346" s="205"/>
      <c r="O346" s="201"/>
      <c r="P346" s="201"/>
    </row>
    <row r="347" spans="1:16" ht="14.25">
      <c r="A347" s="201"/>
      <c r="B347" s="201"/>
      <c r="C347" s="201"/>
      <c r="D347" s="201"/>
      <c r="E347" s="201"/>
      <c r="F347" s="201"/>
      <c r="G347" s="205"/>
      <c r="H347" s="205"/>
      <c r="I347" s="205"/>
      <c r="J347" s="205"/>
      <c r="K347" s="205"/>
      <c r="L347" s="205"/>
      <c r="M347" s="205"/>
      <c r="N347" s="205"/>
      <c r="O347" s="201"/>
      <c r="P347" s="201"/>
    </row>
    <row r="348" spans="1:16" ht="14.25">
      <c r="A348" s="201"/>
      <c r="B348" s="201"/>
      <c r="C348" s="201"/>
      <c r="D348" s="201"/>
      <c r="E348" s="201"/>
      <c r="F348" s="201"/>
      <c r="G348" s="205"/>
      <c r="H348" s="205"/>
      <c r="I348" s="205"/>
      <c r="J348" s="205"/>
      <c r="K348" s="205"/>
      <c r="L348" s="205"/>
      <c r="M348" s="205"/>
      <c r="N348" s="205"/>
      <c r="O348" s="201"/>
      <c r="P348" s="201"/>
    </row>
    <row r="349" spans="1:16" ht="14.25">
      <c r="A349" s="201"/>
      <c r="B349" s="201"/>
      <c r="C349" s="201"/>
      <c r="D349" s="201"/>
      <c r="E349" s="201"/>
      <c r="F349" s="201"/>
      <c r="G349" s="205"/>
      <c r="H349" s="205"/>
      <c r="I349" s="205"/>
      <c r="J349" s="205"/>
      <c r="K349" s="205"/>
      <c r="L349" s="205"/>
      <c r="M349" s="205"/>
      <c r="N349" s="205"/>
      <c r="O349" s="201"/>
      <c r="P349" s="201"/>
    </row>
    <row r="350" spans="1:16" ht="14.25">
      <c r="A350" s="201"/>
      <c r="B350" s="201"/>
      <c r="C350" s="201"/>
      <c r="D350" s="201"/>
      <c r="E350" s="201"/>
      <c r="F350" s="201"/>
      <c r="G350" s="205"/>
      <c r="H350" s="205"/>
      <c r="I350" s="205"/>
      <c r="J350" s="205"/>
      <c r="K350" s="205"/>
      <c r="L350" s="205"/>
      <c r="M350" s="205"/>
      <c r="N350" s="205"/>
      <c r="O350" s="201"/>
      <c r="P350" s="201"/>
    </row>
    <row r="351" spans="1:16" ht="14.25">
      <c r="A351" s="201"/>
      <c r="B351" s="201"/>
      <c r="C351" s="201"/>
      <c r="D351" s="201"/>
      <c r="E351" s="201"/>
      <c r="F351" s="201"/>
      <c r="G351" s="205"/>
      <c r="H351" s="205"/>
      <c r="I351" s="205"/>
      <c r="J351" s="205"/>
      <c r="K351" s="205"/>
      <c r="L351" s="205"/>
      <c r="M351" s="205"/>
      <c r="N351" s="205"/>
      <c r="O351" s="201"/>
      <c r="P351" s="201"/>
    </row>
    <row r="352" spans="1:16" ht="14.25">
      <c r="A352" s="201"/>
      <c r="B352" s="201"/>
      <c r="C352" s="201"/>
      <c r="D352" s="201"/>
      <c r="E352" s="201"/>
      <c r="F352" s="201"/>
      <c r="G352" s="205"/>
      <c r="H352" s="205"/>
      <c r="I352" s="205"/>
      <c r="J352" s="205"/>
      <c r="K352" s="205"/>
      <c r="L352" s="205"/>
      <c r="M352" s="205"/>
      <c r="N352" s="205"/>
      <c r="O352" s="201"/>
      <c r="P352" s="201"/>
    </row>
    <row r="353" spans="1:16" ht="14.25">
      <c r="A353" s="201"/>
      <c r="B353" s="201"/>
      <c r="C353" s="201"/>
      <c r="D353" s="201"/>
      <c r="E353" s="201"/>
      <c r="F353" s="201"/>
      <c r="G353" s="205"/>
      <c r="H353" s="205"/>
      <c r="I353" s="205"/>
      <c r="J353" s="205"/>
      <c r="K353" s="205"/>
      <c r="L353" s="205"/>
      <c r="M353" s="205"/>
      <c r="N353" s="205"/>
      <c r="O353" s="201"/>
      <c r="P353" s="201"/>
    </row>
    <row r="354" spans="1:16" ht="14.25">
      <c r="A354" s="201"/>
      <c r="B354" s="201"/>
      <c r="C354" s="201"/>
      <c r="D354" s="201"/>
      <c r="E354" s="201"/>
      <c r="F354" s="201"/>
      <c r="G354" s="205"/>
      <c r="H354" s="205"/>
      <c r="I354" s="205"/>
      <c r="J354" s="205"/>
      <c r="K354" s="205"/>
      <c r="L354" s="205"/>
      <c r="M354" s="205"/>
      <c r="N354" s="205"/>
      <c r="O354" s="201"/>
      <c r="P354" s="201"/>
    </row>
    <row r="355" spans="1:16" ht="14.25">
      <c r="A355" s="201"/>
      <c r="B355" s="201"/>
      <c r="C355" s="201"/>
      <c r="D355" s="201"/>
      <c r="E355" s="201"/>
      <c r="F355" s="201"/>
      <c r="G355" s="205"/>
      <c r="H355" s="205"/>
      <c r="I355" s="205"/>
      <c r="J355" s="205"/>
      <c r="K355" s="205"/>
      <c r="L355" s="205"/>
      <c r="M355" s="205"/>
      <c r="N355" s="205"/>
      <c r="O355" s="201"/>
      <c r="P355" s="201"/>
    </row>
    <row r="356" spans="1:16" ht="14.25">
      <c r="A356" s="201"/>
      <c r="B356" s="201"/>
      <c r="C356" s="201"/>
      <c r="D356" s="201"/>
      <c r="E356" s="201"/>
      <c r="F356" s="201"/>
      <c r="G356" s="205"/>
      <c r="H356" s="205"/>
      <c r="I356" s="205"/>
      <c r="J356" s="205"/>
      <c r="K356" s="205"/>
      <c r="L356" s="205"/>
      <c r="M356" s="205"/>
      <c r="N356" s="205"/>
      <c r="O356" s="201"/>
      <c r="P356" s="201"/>
    </row>
    <row r="357" spans="1:16" ht="14.25">
      <c r="A357" s="201"/>
      <c r="B357" s="201"/>
      <c r="C357" s="201"/>
      <c r="D357" s="201"/>
      <c r="E357" s="201"/>
      <c r="F357" s="201"/>
      <c r="G357" s="205"/>
      <c r="H357" s="205"/>
      <c r="I357" s="205"/>
      <c r="J357" s="205"/>
      <c r="K357" s="205"/>
      <c r="L357" s="205"/>
      <c r="M357" s="205"/>
      <c r="N357" s="205"/>
      <c r="O357" s="201"/>
      <c r="P357" s="201"/>
    </row>
    <row r="358" spans="1:16" ht="14.25">
      <c r="A358" s="201"/>
      <c r="B358" s="201"/>
      <c r="C358" s="201"/>
      <c r="D358" s="201"/>
      <c r="E358" s="201"/>
      <c r="F358" s="201"/>
      <c r="G358" s="205"/>
      <c r="H358" s="205"/>
      <c r="I358" s="205"/>
      <c r="J358" s="205"/>
      <c r="K358" s="205"/>
      <c r="L358" s="205"/>
      <c r="M358" s="205"/>
      <c r="N358" s="205"/>
      <c r="O358" s="201"/>
      <c r="P358" s="201"/>
    </row>
    <row r="359" spans="1:16" ht="14.25">
      <c r="A359" s="201"/>
      <c r="B359" s="201"/>
      <c r="C359" s="201"/>
      <c r="D359" s="201"/>
      <c r="E359" s="201"/>
      <c r="F359" s="201"/>
      <c r="G359" s="205"/>
      <c r="H359" s="205"/>
      <c r="I359" s="205"/>
      <c r="J359" s="205"/>
      <c r="K359" s="205"/>
      <c r="L359" s="205"/>
      <c r="M359" s="205"/>
      <c r="N359" s="205"/>
      <c r="O359" s="201"/>
      <c r="P359" s="201"/>
    </row>
  </sheetData>
  <sheetProtection/>
  <mergeCells count="5">
    <mergeCell ref="D205:S205"/>
    <mergeCell ref="D206:S206"/>
    <mergeCell ref="D24:E24"/>
    <mergeCell ref="A198:P198"/>
    <mergeCell ref="E201:T201"/>
  </mergeCells>
  <printOptions/>
  <pageMargins left="0.75" right="0.7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33"/>
  <sheetViews>
    <sheetView zoomScalePageLayoutView="0" workbookViewId="0" topLeftCell="A1">
      <selection activeCell="O6" sqref="O6"/>
    </sheetView>
  </sheetViews>
  <sheetFormatPr defaultColWidth="9.140625" defaultRowHeight="12.75"/>
  <cols>
    <col min="2" max="2" width="24.421875" style="0" customWidth="1"/>
    <col min="3" max="3" width="5.8515625" style="0" customWidth="1"/>
    <col min="4" max="4" width="13.57421875" style="0" customWidth="1"/>
    <col min="5" max="5" width="9.421875" style="0" customWidth="1"/>
    <col min="6" max="6" width="6.00390625" style="0" customWidth="1"/>
    <col min="7" max="7" width="9.8515625" style="0" customWidth="1"/>
    <col min="8" max="8" width="8.421875" style="0" customWidth="1"/>
    <col min="9" max="9" width="7.8515625" style="0" customWidth="1"/>
    <col min="10" max="10" width="7.140625" style="0" customWidth="1"/>
    <col min="11" max="11" width="7.8515625" style="0" customWidth="1"/>
  </cols>
  <sheetData>
    <row r="1" spans="1:11" ht="12.75">
      <c r="A1" t="s">
        <v>304</v>
      </c>
      <c r="I1" s="207"/>
      <c r="J1" s="207"/>
      <c r="K1" s="207"/>
    </row>
    <row r="2" spans="2:8" ht="12.75">
      <c r="B2" s="8"/>
      <c r="C2" s="8"/>
      <c r="D2" s="338" t="s">
        <v>267</v>
      </c>
      <c r="E2" s="338"/>
      <c r="F2" s="338"/>
      <c r="G2" s="338"/>
      <c r="H2" s="338"/>
    </row>
    <row r="3" spans="2:8" ht="12.75">
      <c r="B3" s="8"/>
      <c r="C3" s="8"/>
      <c r="D3" s="338" t="s">
        <v>268</v>
      </c>
      <c r="E3" s="338"/>
      <c r="F3" s="338"/>
      <c r="G3" s="338"/>
      <c r="H3" s="338"/>
    </row>
    <row r="4" spans="10:11" ht="12.75">
      <c r="J4" s="339" t="s">
        <v>632</v>
      </c>
      <c r="K4" s="339"/>
    </row>
    <row r="5" spans="1:11" ht="23.25" customHeight="1">
      <c r="A5" s="340" t="s">
        <v>269</v>
      </c>
      <c r="B5" s="340" t="s">
        <v>270</v>
      </c>
      <c r="C5" s="340" t="s">
        <v>271</v>
      </c>
      <c r="D5" s="337" t="s">
        <v>272</v>
      </c>
      <c r="E5" s="337"/>
      <c r="F5" s="337" t="s">
        <v>273</v>
      </c>
      <c r="G5" s="337"/>
      <c r="H5" s="337" t="s">
        <v>274</v>
      </c>
      <c r="I5" s="337"/>
      <c r="J5" s="337" t="s">
        <v>275</v>
      </c>
      <c r="K5" s="337"/>
    </row>
    <row r="6" spans="1:11" ht="12.75">
      <c r="A6" s="341"/>
      <c r="B6" s="341"/>
      <c r="C6" s="341"/>
      <c r="D6" s="337" t="s">
        <v>276</v>
      </c>
      <c r="E6" s="337"/>
      <c r="F6" s="337" t="s">
        <v>277</v>
      </c>
      <c r="G6" s="337"/>
      <c r="H6" s="337" t="s">
        <v>277</v>
      </c>
      <c r="I6" s="337"/>
      <c r="J6" s="337" t="s">
        <v>277</v>
      </c>
      <c r="K6" s="337"/>
    </row>
    <row r="7" spans="1:11" ht="12.75">
      <c r="A7" s="342"/>
      <c r="B7" s="342"/>
      <c r="C7" s="342"/>
      <c r="D7" s="80" t="s">
        <v>278</v>
      </c>
      <c r="E7" s="80" t="s">
        <v>620</v>
      </c>
      <c r="F7" s="80" t="s">
        <v>279</v>
      </c>
      <c r="G7" s="80" t="s">
        <v>620</v>
      </c>
      <c r="H7" s="80" t="s">
        <v>279</v>
      </c>
      <c r="I7" s="80" t="s">
        <v>620</v>
      </c>
      <c r="J7" s="80" t="s">
        <v>279</v>
      </c>
      <c r="K7" s="80" t="s">
        <v>620</v>
      </c>
    </row>
    <row r="8" spans="1:11" ht="12.75">
      <c r="A8" s="79">
        <v>0</v>
      </c>
      <c r="B8" s="79">
        <v>1</v>
      </c>
      <c r="C8" s="79">
        <v>2</v>
      </c>
      <c r="D8" s="79">
        <v>3</v>
      </c>
      <c r="E8" s="79">
        <v>4</v>
      </c>
      <c r="F8" s="79">
        <v>5</v>
      </c>
      <c r="G8" s="79">
        <v>6</v>
      </c>
      <c r="H8" s="79">
        <v>7</v>
      </c>
      <c r="I8" s="79">
        <v>8</v>
      </c>
      <c r="J8" s="79">
        <v>9</v>
      </c>
      <c r="K8" s="79">
        <v>10</v>
      </c>
    </row>
    <row r="9" spans="1:11" ht="38.25">
      <c r="A9" s="81" t="s">
        <v>280</v>
      </c>
      <c r="B9" s="83" t="s">
        <v>281</v>
      </c>
      <c r="C9" s="78"/>
      <c r="D9" s="78"/>
      <c r="E9" s="78"/>
      <c r="F9" s="78"/>
      <c r="G9" s="78"/>
      <c r="H9" s="78"/>
      <c r="I9" s="78"/>
      <c r="J9" s="78"/>
      <c r="K9" s="78"/>
    </row>
    <row r="10" spans="1:11" ht="12.75">
      <c r="A10" s="83">
        <v>1</v>
      </c>
      <c r="B10" s="83" t="s">
        <v>282</v>
      </c>
      <c r="C10" s="78"/>
      <c r="D10" s="79" t="s">
        <v>283</v>
      </c>
      <c r="E10" s="79" t="s">
        <v>283</v>
      </c>
      <c r="F10" s="78"/>
      <c r="G10" s="78"/>
      <c r="H10" s="78"/>
      <c r="I10" s="78"/>
      <c r="J10" s="78"/>
      <c r="K10" s="78"/>
    </row>
    <row r="11" spans="1:11" ht="12.75">
      <c r="A11" s="83">
        <v>2</v>
      </c>
      <c r="B11" s="83" t="s">
        <v>284</v>
      </c>
      <c r="C11" s="78"/>
      <c r="D11" s="79" t="s">
        <v>283</v>
      </c>
      <c r="E11" s="79" t="s">
        <v>283</v>
      </c>
      <c r="F11" s="78"/>
      <c r="G11" s="78"/>
      <c r="H11" s="78"/>
      <c r="I11" s="78"/>
      <c r="J11" s="78"/>
      <c r="K11" s="78"/>
    </row>
    <row r="12" spans="1:11" ht="12.75">
      <c r="A12" s="83"/>
      <c r="B12" s="83" t="s">
        <v>285</v>
      </c>
      <c r="C12" s="78"/>
      <c r="D12" s="79"/>
      <c r="E12" s="79"/>
      <c r="F12" s="78"/>
      <c r="G12" s="78"/>
      <c r="H12" s="78"/>
      <c r="I12" s="78"/>
      <c r="J12" s="78"/>
      <c r="K12" s="78"/>
    </row>
    <row r="13" spans="1:11" ht="12.75">
      <c r="A13" s="83"/>
      <c r="B13" s="83"/>
      <c r="C13" s="78"/>
      <c r="D13" s="79"/>
      <c r="E13" s="79"/>
      <c r="F13" s="78"/>
      <c r="G13" s="78"/>
      <c r="H13" s="78"/>
      <c r="I13" s="78"/>
      <c r="J13" s="78"/>
      <c r="K13" s="78"/>
    </row>
    <row r="14" spans="1:11" ht="12.75">
      <c r="A14" s="83"/>
      <c r="B14" s="83" t="s">
        <v>286</v>
      </c>
      <c r="C14" s="78"/>
      <c r="D14" s="79" t="s">
        <v>283</v>
      </c>
      <c r="E14" s="79" t="s">
        <v>283</v>
      </c>
      <c r="F14" s="78"/>
      <c r="G14" s="78"/>
      <c r="H14" s="78"/>
      <c r="I14" s="78"/>
      <c r="J14" s="78"/>
      <c r="K14" s="78"/>
    </row>
    <row r="15" spans="1:11" ht="12.75">
      <c r="A15" s="83"/>
      <c r="B15" s="83" t="s">
        <v>287</v>
      </c>
      <c r="C15" s="78">
        <f>SUM(C9:C14)</f>
        <v>0</v>
      </c>
      <c r="D15" s="79" t="s">
        <v>283</v>
      </c>
      <c r="E15" s="79" t="s">
        <v>283</v>
      </c>
      <c r="F15" s="78"/>
      <c r="G15" s="78"/>
      <c r="H15" s="78"/>
      <c r="I15" s="78"/>
      <c r="J15" s="78"/>
      <c r="K15" s="78"/>
    </row>
    <row r="16" spans="1:11" ht="57" customHeight="1">
      <c r="A16" s="83" t="s">
        <v>288</v>
      </c>
      <c r="B16" s="83" t="s">
        <v>289</v>
      </c>
      <c r="C16" s="78"/>
      <c r="D16" s="79"/>
      <c r="E16" s="79"/>
      <c r="F16" s="78"/>
      <c r="G16" s="78"/>
      <c r="H16" s="78"/>
      <c r="I16" s="78"/>
      <c r="J16" s="78"/>
      <c r="K16" s="78"/>
    </row>
    <row r="17" spans="1:11" ht="12.75">
      <c r="A17" s="83">
        <v>1</v>
      </c>
      <c r="B17" s="83" t="s">
        <v>290</v>
      </c>
      <c r="C17" s="78"/>
      <c r="D17" s="79" t="s">
        <v>283</v>
      </c>
      <c r="E17" s="79" t="s">
        <v>283</v>
      </c>
      <c r="F17" s="78"/>
      <c r="G17" s="78"/>
      <c r="H17" s="78"/>
      <c r="I17" s="78"/>
      <c r="J17" s="78"/>
      <c r="K17" s="78"/>
    </row>
    <row r="18" spans="1:11" ht="12.75">
      <c r="A18" s="83">
        <v>2</v>
      </c>
      <c r="B18" s="78" t="s">
        <v>291</v>
      </c>
      <c r="C18" s="78"/>
      <c r="D18" s="79" t="s">
        <v>283</v>
      </c>
      <c r="E18" s="79" t="s">
        <v>283</v>
      </c>
      <c r="F18" s="78"/>
      <c r="G18" s="78"/>
      <c r="H18" s="78"/>
      <c r="I18" s="78"/>
      <c r="J18" s="78"/>
      <c r="K18" s="78"/>
    </row>
    <row r="19" spans="1:11" ht="12.75">
      <c r="A19" s="78"/>
      <c r="B19" s="78" t="s">
        <v>292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2.75">
      <c r="A21" s="78"/>
      <c r="B21" s="78" t="s">
        <v>293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1:11" ht="12.75">
      <c r="A22" s="78"/>
      <c r="B22" s="83" t="s">
        <v>294</v>
      </c>
      <c r="C22" s="78">
        <f>SUM(C17:C21)</f>
        <v>0</v>
      </c>
      <c r="D22" s="78"/>
      <c r="E22" s="78"/>
      <c r="F22" s="78"/>
      <c r="G22" s="78"/>
      <c r="H22" s="78"/>
      <c r="I22" s="78"/>
      <c r="J22" s="78"/>
      <c r="K22" s="78"/>
    </row>
    <row r="23" spans="1:11" ht="12.75">
      <c r="A23" s="78" t="s">
        <v>295</v>
      </c>
      <c r="B23" s="78" t="s">
        <v>296</v>
      </c>
      <c r="C23" s="78">
        <f>C15+C22</f>
        <v>0</v>
      </c>
      <c r="D23" s="78"/>
      <c r="E23" s="78"/>
      <c r="F23" s="78"/>
      <c r="G23" s="78"/>
      <c r="H23" s="78"/>
      <c r="I23" s="78"/>
      <c r="J23" s="78"/>
      <c r="K23" s="78"/>
    </row>
    <row r="24" ht="3" customHeight="1"/>
    <row r="25" ht="12.75" hidden="1"/>
    <row r="26" spans="1:4" ht="12.75" hidden="1">
      <c r="A26" s="338"/>
      <c r="B26" s="338"/>
      <c r="C26" s="338"/>
      <c r="D26" s="338"/>
    </row>
    <row r="27" spans="1:4" ht="12.75" hidden="1">
      <c r="A27" s="338"/>
      <c r="B27" s="338"/>
      <c r="C27" s="338"/>
      <c r="D27" s="338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 t="s">
        <v>297</v>
      </c>
      <c r="B31" s="10"/>
      <c r="C31" s="10"/>
      <c r="D31" s="10"/>
      <c r="E31" s="10" t="s">
        <v>298</v>
      </c>
      <c r="F31" s="10"/>
      <c r="G31" s="10"/>
      <c r="H31" s="10"/>
      <c r="I31" s="10" t="s">
        <v>299</v>
      </c>
      <c r="J31" s="10"/>
    </row>
    <row r="32" spans="1:10" ht="12.75">
      <c r="A32" s="10" t="s">
        <v>301</v>
      </c>
      <c r="B32" s="10"/>
      <c r="C32" s="10"/>
      <c r="D32" s="10"/>
      <c r="E32" s="10" t="s">
        <v>302</v>
      </c>
      <c r="F32" s="10"/>
      <c r="G32" s="10"/>
      <c r="H32" s="10"/>
      <c r="I32" s="10" t="s">
        <v>303</v>
      </c>
      <c r="J32" s="10"/>
    </row>
    <row r="33" spans="1:10" ht="12.75">
      <c r="A33" s="10"/>
      <c r="B33" s="10"/>
      <c r="C33" s="10"/>
      <c r="D33" s="10"/>
      <c r="E33" s="10"/>
      <c r="F33" s="10"/>
      <c r="G33" s="10"/>
      <c r="H33" s="10"/>
      <c r="I33" s="10"/>
      <c r="J33" s="10"/>
    </row>
  </sheetData>
  <sheetProtection/>
  <mergeCells count="16">
    <mergeCell ref="A26:D26"/>
    <mergeCell ref="A27:D27"/>
    <mergeCell ref="D6:E6"/>
    <mergeCell ref="F6:G6"/>
    <mergeCell ref="A5:A7"/>
    <mergeCell ref="B5:B7"/>
    <mergeCell ref="C5:C7"/>
    <mergeCell ref="H6:I6"/>
    <mergeCell ref="J6:K6"/>
    <mergeCell ref="D2:H2"/>
    <mergeCell ref="D3:H3"/>
    <mergeCell ref="J4:K4"/>
    <mergeCell ref="D5:E5"/>
    <mergeCell ref="F5:G5"/>
    <mergeCell ref="H5:I5"/>
    <mergeCell ref="J5:K5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O81"/>
  <sheetViews>
    <sheetView tabSelected="1" zoomScalePageLayoutView="0" workbookViewId="0" topLeftCell="A52">
      <selection activeCell="L57" sqref="L57"/>
    </sheetView>
  </sheetViews>
  <sheetFormatPr defaultColWidth="9.140625" defaultRowHeight="12.75"/>
  <cols>
    <col min="1" max="1" width="4.140625" style="153" customWidth="1"/>
    <col min="2" max="2" width="3.7109375" style="153" customWidth="1"/>
    <col min="3" max="3" width="65.57421875" style="154" customWidth="1"/>
    <col min="4" max="4" width="8.421875" style="153" customWidth="1"/>
    <col min="5" max="5" width="9.7109375" style="153" customWidth="1"/>
    <col min="6" max="6" width="9.140625" style="153" customWidth="1"/>
    <col min="7" max="7" width="7.421875" style="153" customWidth="1"/>
    <col min="8" max="8" width="6.57421875" style="153" customWidth="1"/>
    <col min="9" max="9" width="6.421875" style="153" customWidth="1"/>
    <col min="10" max="16384" width="9.140625" style="153" customWidth="1"/>
  </cols>
  <sheetData>
    <row r="1" ht="15">
      <c r="H1" s="155" t="s">
        <v>306</v>
      </c>
    </row>
    <row r="2" spans="1:8" ht="15">
      <c r="A2" s="343"/>
      <c r="B2" s="343"/>
      <c r="C2" s="343"/>
      <c r="D2" s="343"/>
      <c r="E2" s="343"/>
      <c r="F2" s="343"/>
      <c r="G2" s="343"/>
      <c r="H2" s="343"/>
    </row>
    <row r="3" ht="9.75" customHeight="1"/>
    <row r="4" spans="3:10" ht="14.25" customHeight="1" thickBot="1">
      <c r="C4" s="343" t="s">
        <v>307</v>
      </c>
      <c r="D4" s="343"/>
      <c r="E4" s="343"/>
      <c r="F4" s="343"/>
      <c r="G4" s="343"/>
      <c r="H4" s="343"/>
      <c r="I4" s="343"/>
      <c r="J4" s="343"/>
    </row>
    <row r="5" spans="1:9" ht="15">
      <c r="A5" s="346"/>
      <c r="B5" s="348"/>
      <c r="C5" s="350" t="s">
        <v>633</v>
      </c>
      <c r="D5" s="352" t="s">
        <v>308</v>
      </c>
      <c r="E5" s="354" t="s">
        <v>309</v>
      </c>
      <c r="F5" s="355"/>
      <c r="G5" s="356" t="s">
        <v>623</v>
      </c>
      <c r="H5" s="356"/>
      <c r="I5" s="357"/>
    </row>
    <row r="6" spans="1:15" ht="69.75" customHeight="1" thickBot="1">
      <c r="A6" s="347"/>
      <c r="B6" s="349"/>
      <c r="C6" s="351"/>
      <c r="D6" s="353"/>
      <c r="E6" s="156" t="s">
        <v>335</v>
      </c>
      <c r="F6" s="156" t="s">
        <v>333</v>
      </c>
      <c r="G6" s="156" t="s">
        <v>334</v>
      </c>
      <c r="H6" s="156" t="s">
        <v>32</v>
      </c>
      <c r="I6" s="156" t="s">
        <v>33</v>
      </c>
      <c r="J6" s="236"/>
      <c r="K6" s="236"/>
      <c r="L6" s="236"/>
      <c r="M6" s="236"/>
      <c r="N6" s="236"/>
      <c r="O6" s="236"/>
    </row>
    <row r="7" spans="1:9" ht="15.75" thickBot="1">
      <c r="A7" s="157">
        <v>0</v>
      </c>
      <c r="B7" s="158">
        <v>1</v>
      </c>
      <c r="C7" s="159">
        <v>2</v>
      </c>
      <c r="D7" s="160">
        <v>3</v>
      </c>
      <c r="E7" s="160">
        <v>4</v>
      </c>
      <c r="F7" s="160">
        <v>5</v>
      </c>
      <c r="G7" s="161">
        <v>6</v>
      </c>
      <c r="H7" s="237">
        <v>7</v>
      </c>
      <c r="I7" s="238">
        <v>8</v>
      </c>
    </row>
    <row r="8" spans="1:9" ht="14.25">
      <c r="A8" s="162" t="s">
        <v>651</v>
      </c>
      <c r="B8" s="163"/>
      <c r="C8" s="219" t="s">
        <v>310</v>
      </c>
      <c r="D8" s="220"/>
      <c r="E8" s="220">
        <v>200</v>
      </c>
      <c r="F8" s="220">
        <v>186</v>
      </c>
      <c r="G8" s="221">
        <v>300</v>
      </c>
      <c r="H8" s="221">
        <v>300</v>
      </c>
      <c r="I8" s="221">
        <v>300</v>
      </c>
    </row>
    <row r="9" spans="1:9" ht="15">
      <c r="A9" s="164"/>
      <c r="B9" s="165">
        <v>1</v>
      </c>
      <c r="C9" s="222" t="s">
        <v>311</v>
      </c>
      <c r="D9" s="179"/>
      <c r="E9" s="179">
        <v>200</v>
      </c>
      <c r="F9" s="179">
        <v>186</v>
      </c>
      <c r="G9" s="221">
        <v>300</v>
      </c>
      <c r="H9" s="221">
        <v>300</v>
      </c>
      <c r="I9" s="221">
        <v>300</v>
      </c>
    </row>
    <row r="10" spans="1:9" ht="15">
      <c r="A10" s="164"/>
      <c r="B10" s="165"/>
      <c r="C10" s="222" t="s">
        <v>312</v>
      </c>
      <c r="D10" s="179"/>
      <c r="E10" s="297">
        <v>25</v>
      </c>
      <c r="F10" s="297">
        <v>21</v>
      </c>
      <c r="G10" s="225">
        <v>130</v>
      </c>
      <c r="H10" s="179">
        <v>130</v>
      </c>
      <c r="I10" s="224">
        <v>130</v>
      </c>
    </row>
    <row r="11" spans="1:11" ht="15.75" thickBot="1">
      <c r="A11" s="164"/>
      <c r="B11" s="165"/>
      <c r="C11" s="222" t="s">
        <v>313</v>
      </c>
      <c r="D11" s="179"/>
      <c r="E11" s="297">
        <v>175</v>
      </c>
      <c r="F11" s="297">
        <v>165</v>
      </c>
      <c r="G11" s="225">
        <v>170</v>
      </c>
      <c r="H11" s="179">
        <v>170</v>
      </c>
      <c r="I11" s="224">
        <v>170</v>
      </c>
      <c r="J11" s="175"/>
      <c r="K11" s="156"/>
    </row>
    <row r="12" spans="1:9" ht="15">
      <c r="A12" s="164"/>
      <c r="B12" s="165">
        <v>2</v>
      </c>
      <c r="C12" s="222" t="s">
        <v>314</v>
      </c>
      <c r="D12" s="179"/>
      <c r="E12" s="179">
        <v>0</v>
      </c>
      <c r="F12" s="179">
        <v>0</v>
      </c>
      <c r="G12" s="223">
        <v>0</v>
      </c>
      <c r="H12" s="179">
        <v>0</v>
      </c>
      <c r="I12" s="224">
        <v>0</v>
      </c>
    </row>
    <row r="13" spans="1:9" ht="15">
      <c r="A13" s="164"/>
      <c r="B13" s="165">
        <v>3</v>
      </c>
      <c r="C13" s="222" t="s">
        <v>624</v>
      </c>
      <c r="D13" s="179"/>
      <c r="E13" s="179">
        <v>0</v>
      </c>
      <c r="F13" s="179">
        <v>0</v>
      </c>
      <c r="G13" s="223"/>
      <c r="H13" s="179"/>
      <c r="I13" s="224">
        <v>0</v>
      </c>
    </row>
    <row r="14" spans="1:9" ht="15">
      <c r="A14" s="164"/>
      <c r="B14" s="165"/>
      <c r="C14" s="222" t="s">
        <v>315</v>
      </c>
      <c r="D14" s="179"/>
      <c r="E14" s="179"/>
      <c r="F14" s="179"/>
      <c r="G14" s="223"/>
      <c r="H14" s="179"/>
      <c r="I14" s="224"/>
    </row>
    <row r="15" spans="1:9" ht="15">
      <c r="A15" s="164"/>
      <c r="B15" s="165"/>
      <c r="C15" s="222" t="s">
        <v>316</v>
      </c>
      <c r="D15" s="179"/>
      <c r="E15" s="179"/>
      <c r="F15" s="179"/>
      <c r="G15" s="223"/>
      <c r="H15" s="179"/>
      <c r="I15" s="224"/>
    </row>
    <row r="16" spans="1:9" ht="15">
      <c r="A16" s="164"/>
      <c r="B16" s="165">
        <v>4</v>
      </c>
      <c r="C16" s="222" t="s">
        <v>317</v>
      </c>
      <c r="D16" s="179"/>
      <c r="E16" s="179">
        <v>0</v>
      </c>
      <c r="F16" s="179">
        <v>0</v>
      </c>
      <c r="G16" s="223"/>
      <c r="H16" s="179"/>
      <c r="I16" s="224">
        <v>0</v>
      </c>
    </row>
    <row r="17" spans="1:9" ht="15">
      <c r="A17" s="164"/>
      <c r="B17" s="165"/>
      <c r="C17" s="222" t="s">
        <v>318</v>
      </c>
      <c r="D17" s="179"/>
      <c r="E17" s="179"/>
      <c r="F17" s="179"/>
      <c r="G17" s="223"/>
      <c r="H17" s="179"/>
      <c r="I17" s="224"/>
    </row>
    <row r="18" spans="1:9" ht="15">
      <c r="A18" s="164"/>
      <c r="B18" s="165"/>
      <c r="C18" s="222" t="s">
        <v>318</v>
      </c>
      <c r="D18" s="179"/>
      <c r="E18" s="179"/>
      <c r="F18" s="179"/>
      <c r="G18" s="223"/>
      <c r="H18" s="179"/>
      <c r="I18" s="224"/>
    </row>
    <row r="19" spans="1:9" ht="10.5" customHeight="1">
      <c r="A19" s="166"/>
      <c r="B19" s="167"/>
      <c r="C19" s="222" t="s">
        <v>319</v>
      </c>
      <c r="D19" s="179"/>
      <c r="E19" s="179"/>
      <c r="F19" s="179"/>
      <c r="G19" s="223"/>
      <c r="H19" s="179"/>
      <c r="I19" s="224"/>
    </row>
    <row r="20" spans="1:9" ht="14.25">
      <c r="A20" s="168" t="s">
        <v>652</v>
      </c>
      <c r="B20" s="167"/>
      <c r="C20" s="226" t="s">
        <v>320</v>
      </c>
      <c r="D20" s="227"/>
      <c r="E20" s="228">
        <v>200</v>
      </c>
      <c r="F20" s="228">
        <v>186</v>
      </c>
      <c r="G20" s="221">
        <v>300</v>
      </c>
      <c r="H20" s="221">
        <v>300</v>
      </c>
      <c r="I20" s="221">
        <v>300</v>
      </c>
    </row>
    <row r="21" spans="1:9" ht="15">
      <c r="A21" s="166"/>
      <c r="B21" s="165">
        <v>1</v>
      </c>
      <c r="C21" s="222" t="s">
        <v>321</v>
      </c>
      <c r="D21" s="179"/>
      <c r="E21" s="229"/>
      <c r="F21" s="229"/>
      <c r="G21" s="223"/>
      <c r="H21" s="179"/>
      <c r="I21" s="224"/>
    </row>
    <row r="22" spans="1:9" ht="14.25">
      <c r="A22" s="166"/>
      <c r="B22" s="167"/>
      <c r="C22" s="222" t="s">
        <v>322</v>
      </c>
      <c r="D22" s="179"/>
      <c r="E22" s="229">
        <v>0</v>
      </c>
      <c r="F22" s="229">
        <v>0</v>
      </c>
      <c r="G22" s="223">
        <v>0</v>
      </c>
      <c r="H22" s="179">
        <v>0</v>
      </c>
      <c r="I22" s="224">
        <v>0</v>
      </c>
    </row>
    <row r="23" spans="1:9" ht="14.25">
      <c r="A23" s="166"/>
      <c r="B23" s="167"/>
      <c r="C23" s="222" t="s">
        <v>562</v>
      </c>
      <c r="D23" s="230"/>
      <c r="E23" s="229">
        <v>0</v>
      </c>
      <c r="F23" s="229">
        <v>0</v>
      </c>
      <c r="G23" s="223">
        <v>0</v>
      </c>
      <c r="H23" s="179">
        <v>0</v>
      </c>
      <c r="I23" s="224">
        <v>0</v>
      </c>
    </row>
    <row r="24" spans="1:9" ht="14.25" customHeight="1">
      <c r="A24" s="166"/>
      <c r="B24" s="167"/>
      <c r="C24" s="222" t="s">
        <v>563</v>
      </c>
      <c r="D24" s="179"/>
      <c r="E24" s="179">
        <v>0</v>
      </c>
      <c r="F24" s="179">
        <v>0</v>
      </c>
      <c r="G24" s="223">
        <v>0</v>
      </c>
      <c r="H24" s="179">
        <v>0</v>
      </c>
      <c r="I24" s="224">
        <v>0</v>
      </c>
    </row>
    <row r="25" spans="1:11" ht="7.5" customHeight="1" hidden="1">
      <c r="A25" s="166"/>
      <c r="B25" s="167"/>
      <c r="C25" s="222" t="s">
        <v>324</v>
      </c>
      <c r="D25" s="179"/>
      <c r="E25" s="179"/>
      <c r="F25" s="179"/>
      <c r="G25" s="223"/>
      <c r="H25" s="179"/>
      <c r="I25" s="224"/>
      <c r="K25" s="153">
        <v>0</v>
      </c>
    </row>
    <row r="26" spans="1:9" ht="28.5">
      <c r="A26" s="166"/>
      <c r="B26" s="167"/>
      <c r="C26" s="222" t="s">
        <v>325</v>
      </c>
      <c r="D26" s="179"/>
      <c r="E26" s="179"/>
      <c r="F26" s="179"/>
      <c r="G26" s="223"/>
      <c r="H26" s="179"/>
      <c r="I26" s="224"/>
    </row>
    <row r="27" spans="1:9" ht="14.25">
      <c r="A27" s="166"/>
      <c r="B27" s="167"/>
      <c r="C27" s="222" t="s">
        <v>323</v>
      </c>
      <c r="D27" s="179"/>
      <c r="E27" s="179"/>
      <c r="F27" s="179"/>
      <c r="G27" s="223"/>
      <c r="H27" s="179"/>
      <c r="I27" s="224"/>
    </row>
    <row r="28" spans="1:9" ht="14.25">
      <c r="A28" s="166"/>
      <c r="B28" s="167"/>
      <c r="C28" s="222" t="s">
        <v>323</v>
      </c>
      <c r="D28" s="179"/>
      <c r="E28" s="179"/>
      <c r="F28" s="179"/>
      <c r="G28" s="223"/>
      <c r="H28" s="179"/>
      <c r="I28" s="224"/>
    </row>
    <row r="29" spans="1:9" ht="10.5" customHeight="1">
      <c r="A29" s="166"/>
      <c r="B29" s="167"/>
      <c r="C29" s="222" t="s">
        <v>324</v>
      </c>
      <c r="D29" s="179"/>
      <c r="E29" s="179"/>
      <c r="F29" s="179"/>
      <c r="G29" s="179"/>
      <c r="H29" s="179"/>
      <c r="I29" s="224"/>
    </row>
    <row r="30" spans="1:9" ht="28.5">
      <c r="A30" s="166"/>
      <c r="B30" s="167"/>
      <c r="C30" s="222" t="s">
        <v>326</v>
      </c>
      <c r="D30" s="179"/>
      <c r="E30" s="179"/>
      <c r="F30" s="179"/>
      <c r="G30" s="223"/>
      <c r="H30" s="179"/>
      <c r="I30" s="224"/>
    </row>
    <row r="31" spans="1:9" ht="14.25">
      <c r="A31" s="166"/>
      <c r="B31" s="167"/>
      <c r="C31" s="222" t="s">
        <v>323</v>
      </c>
      <c r="D31" s="179"/>
      <c r="E31" s="179"/>
      <c r="F31" s="179"/>
      <c r="G31" s="223"/>
      <c r="H31" s="179"/>
      <c r="I31" s="224"/>
    </row>
    <row r="32" spans="1:9" ht="14.25">
      <c r="A32" s="166"/>
      <c r="B32" s="167"/>
      <c r="C32" s="222" t="s">
        <v>323</v>
      </c>
      <c r="D32" s="179"/>
      <c r="E32" s="179"/>
      <c r="F32" s="179"/>
      <c r="G32" s="223"/>
      <c r="H32" s="179"/>
      <c r="I32" s="224"/>
    </row>
    <row r="33" spans="1:9" ht="0.75" customHeight="1">
      <c r="A33" s="166"/>
      <c r="B33" s="167"/>
      <c r="C33" s="222" t="s">
        <v>324</v>
      </c>
      <c r="D33" s="179"/>
      <c r="E33" s="179"/>
      <c r="F33" s="179"/>
      <c r="G33" s="179"/>
      <c r="H33" s="179"/>
      <c r="I33" s="224"/>
    </row>
    <row r="34" spans="1:9" ht="42.75">
      <c r="A34" s="166"/>
      <c r="B34" s="167"/>
      <c r="C34" s="222" t="s">
        <v>327</v>
      </c>
      <c r="D34" s="179"/>
      <c r="E34" s="179"/>
      <c r="F34" s="179"/>
      <c r="G34" s="223"/>
      <c r="H34" s="179"/>
      <c r="I34" s="224"/>
    </row>
    <row r="35" spans="1:9" ht="14.25">
      <c r="A35" s="166"/>
      <c r="B35" s="167"/>
      <c r="C35" s="222" t="s">
        <v>323</v>
      </c>
      <c r="D35" s="179"/>
      <c r="E35" s="179"/>
      <c r="F35" s="179"/>
      <c r="G35" s="223"/>
      <c r="H35" s="179"/>
      <c r="I35" s="224"/>
    </row>
    <row r="36" spans="1:9" ht="12.75" customHeight="1">
      <c r="A36" s="166"/>
      <c r="B36" s="167"/>
      <c r="C36" s="222" t="s">
        <v>323</v>
      </c>
      <c r="D36" s="179"/>
      <c r="E36" s="179"/>
      <c r="F36" s="179"/>
      <c r="G36" s="223"/>
      <c r="H36" s="179"/>
      <c r="I36" s="224"/>
    </row>
    <row r="37" spans="1:9" ht="10.5" customHeight="1" hidden="1">
      <c r="A37" s="166"/>
      <c r="B37" s="167"/>
      <c r="C37" s="222" t="s">
        <v>324</v>
      </c>
      <c r="D37" s="179"/>
      <c r="E37" s="179"/>
      <c r="F37" s="179"/>
      <c r="G37" s="179"/>
      <c r="H37" s="179"/>
      <c r="I37" s="224"/>
    </row>
    <row r="38" spans="1:9" ht="15">
      <c r="A38" s="166"/>
      <c r="B38" s="165">
        <v>2</v>
      </c>
      <c r="C38" s="222" t="s">
        <v>328</v>
      </c>
      <c r="D38" s="179"/>
      <c r="E38" s="179"/>
      <c r="F38" s="179"/>
      <c r="G38" s="179"/>
      <c r="H38" s="179"/>
      <c r="I38" s="224"/>
    </row>
    <row r="39" spans="1:9" ht="14.25">
      <c r="A39" s="166"/>
      <c r="B39" s="167"/>
      <c r="C39" s="222" t="s">
        <v>322</v>
      </c>
      <c r="D39" s="179"/>
      <c r="E39" s="179"/>
      <c r="F39" s="179"/>
      <c r="G39" s="223"/>
      <c r="H39" s="179"/>
      <c r="I39" s="224"/>
    </row>
    <row r="40" spans="1:9" ht="14.25">
      <c r="A40" s="166"/>
      <c r="B40" s="167"/>
      <c r="C40" s="222" t="s">
        <v>323</v>
      </c>
      <c r="D40" s="179"/>
      <c r="E40" s="179"/>
      <c r="F40" s="179"/>
      <c r="G40" s="223"/>
      <c r="H40" s="179"/>
      <c r="I40" s="224"/>
    </row>
    <row r="41" spans="1:9" ht="14.25">
      <c r="A41" s="166"/>
      <c r="B41" s="167"/>
      <c r="C41" s="222" t="s">
        <v>323</v>
      </c>
      <c r="D41" s="179"/>
      <c r="E41" s="179"/>
      <c r="F41" s="179"/>
      <c r="G41" s="223"/>
      <c r="H41" s="179"/>
      <c r="I41" s="224"/>
    </row>
    <row r="42" spans="1:9" ht="12" customHeight="1">
      <c r="A42" s="166"/>
      <c r="B42" s="167"/>
      <c r="C42" s="222" t="s">
        <v>324</v>
      </c>
      <c r="D42" s="179"/>
      <c r="E42" s="179"/>
      <c r="F42" s="179"/>
      <c r="G42" s="223"/>
      <c r="H42" s="179"/>
      <c r="I42" s="224"/>
    </row>
    <row r="43" spans="1:9" ht="28.5">
      <c r="A43" s="166"/>
      <c r="B43" s="167"/>
      <c r="C43" s="222" t="s">
        <v>325</v>
      </c>
      <c r="D43" s="179"/>
      <c r="E43" s="179"/>
      <c r="F43" s="179"/>
      <c r="G43" s="223"/>
      <c r="H43" s="179"/>
      <c r="I43" s="224"/>
    </row>
    <row r="44" spans="1:9" ht="14.25">
      <c r="A44" s="166"/>
      <c r="B44" s="167"/>
      <c r="C44" s="222" t="s">
        <v>323</v>
      </c>
      <c r="D44" s="179"/>
      <c r="E44" s="179"/>
      <c r="F44" s="179"/>
      <c r="G44" s="223"/>
      <c r="H44" s="179"/>
      <c r="I44" s="224"/>
    </row>
    <row r="45" spans="1:9" ht="14.25">
      <c r="A45" s="166"/>
      <c r="B45" s="167"/>
      <c r="C45" s="222" t="s">
        <v>323</v>
      </c>
      <c r="D45" s="179"/>
      <c r="E45" s="179"/>
      <c r="F45" s="179"/>
      <c r="G45" s="223"/>
      <c r="H45" s="179"/>
      <c r="I45" s="224"/>
    </row>
    <row r="46" spans="1:9" ht="11.25" customHeight="1">
      <c r="A46" s="166"/>
      <c r="B46" s="167"/>
      <c r="C46" s="222" t="s">
        <v>324</v>
      </c>
      <c r="D46" s="179"/>
      <c r="E46" s="179"/>
      <c r="F46" s="179"/>
      <c r="G46" s="179"/>
      <c r="H46" s="179"/>
      <c r="I46" s="224"/>
    </row>
    <row r="47" spans="1:9" ht="28.5">
      <c r="A47" s="166"/>
      <c r="B47" s="167"/>
      <c r="C47" s="222" t="s">
        <v>326</v>
      </c>
      <c r="D47" s="179"/>
      <c r="E47" s="179"/>
      <c r="F47" s="179"/>
      <c r="G47" s="223"/>
      <c r="H47" s="179"/>
      <c r="I47" s="224"/>
    </row>
    <row r="48" spans="1:9" ht="14.25">
      <c r="A48" s="166"/>
      <c r="B48" s="167"/>
      <c r="C48" s="222" t="s">
        <v>323</v>
      </c>
      <c r="D48" s="179"/>
      <c r="E48" s="179"/>
      <c r="F48" s="179"/>
      <c r="G48" s="223"/>
      <c r="H48" s="179"/>
      <c r="I48" s="224"/>
    </row>
    <row r="49" spans="1:9" ht="14.25">
      <c r="A49" s="166"/>
      <c r="B49" s="167"/>
      <c r="C49" s="222" t="s">
        <v>323</v>
      </c>
      <c r="D49" s="179"/>
      <c r="E49" s="179"/>
      <c r="F49" s="179"/>
      <c r="G49" s="223"/>
      <c r="H49" s="179"/>
      <c r="I49" s="224"/>
    </row>
    <row r="50" spans="1:9" ht="0.75" customHeight="1">
      <c r="A50" s="166"/>
      <c r="B50" s="167"/>
      <c r="C50" s="222" t="s">
        <v>324</v>
      </c>
      <c r="D50" s="179"/>
      <c r="E50" s="179"/>
      <c r="F50" s="179"/>
      <c r="G50" s="179"/>
      <c r="H50" s="179"/>
      <c r="I50" s="224"/>
    </row>
    <row r="51" spans="1:9" ht="42.75">
      <c r="A51" s="166"/>
      <c r="B51" s="167"/>
      <c r="C51" s="222" t="s">
        <v>327</v>
      </c>
      <c r="D51" s="179"/>
      <c r="E51" s="179"/>
      <c r="F51" s="179"/>
      <c r="G51" s="223"/>
      <c r="H51" s="179"/>
      <c r="I51" s="224"/>
    </row>
    <row r="52" spans="1:9" ht="14.25">
      <c r="A52" s="166"/>
      <c r="B52" s="167"/>
      <c r="C52" s="222" t="s">
        <v>323</v>
      </c>
      <c r="D52" s="179"/>
      <c r="E52" s="179"/>
      <c r="F52" s="179"/>
      <c r="G52" s="223"/>
      <c r="H52" s="179"/>
      <c r="I52" s="224"/>
    </row>
    <row r="53" spans="1:9" ht="14.25" customHeight="1">
      <c r="A53" s="166"/>
      <c r="B53" s="167"/>
      <c r="C53" s="222" t="s">
        <v>323</v>
      </c>
      <c r="D53" s="179"/>
      <c r="E53" s="179"/>
      <c r="F53" s="179"/>
      <c r="G53" s="223"/>
      <c r="H53" s="179"/>
      <c r="I53" s="224"/>
    </row>
    <row r="54" spans="1:9" ht="10.5" customHeight="1" hidden="1">
      <c r="A54" s="166"/>
      <c r="B54" s="167"/>
      <c r="C54" s="222" t="s">
        <v>324</v>
      </c>
      <c r="D54" s="179"/>
      <c r="E54" s="179"/>
      <c r="F54" s="179"/>
      <c r="G54" s="179"/>
      <c r="H54" s="179"/>
      <c r="I54" s="224"/>
    </row>
    <row r="55" spans="1:9" ht="29.25">
      <c r="A55" s="166"/>
      <c r="B55" s="165">
        <v>3</v>
      </c>
      <c r="C55" s="222" t="s">
        <v>329</v>
      </c>
      <c r="D55" s="179"/>
      <c r="E55" s="179">
        <v>200</v>
      </c>
      <c r="F55" s="179">
        <v>186</v>
      </c>
      <c r="G55" s="179">
        <v>300</v>
      </c>
      <c r="H55" s="179">
        <v>300</v>
      </c>
      <c r="I55" s="179">
        <v>300</v>
      </c>
    </row>
    <row r="56" spans="1:9" ht="14.25">
      <c r="A56" s="166"/>
      <c r="B56" s="167"/>
      <c r="C56" s="222" t="s">
        <v>322</v>
      </c>
      <c r="D56" s="179"/>
      <c r="E56" s="179">
        <v>200</v>
      </c>
      <c r="F56" s="179">
        <v>186</v>
      </c>
      <c r="G56" s="179">
        <v>300</v>
      </c>
      <c r="H56" s="179">
        <v>300</v>
      </c>
      <c r="I56" s="179">
        <v>300</v>
      </c>
    </row>
    <row r="57" spans="1:9" ht="57">
      <c r="A57" s="166"/>
      <c r="B57" s="167"/>
      <c r="C57" s="222" t="s">
        <v>336</v>
      </c>
      <c r="D57" s="230" t="s">
        <v>744</v>
      </c>
      <c r="E57" s="179">
        <v>200</v>
      </c>
      <c r="F57" s="179">
        <v>186</v>
      </c>
      <c r="G57" s="223">
        <v>0</v>
      </c>
      <c r="H57" s="179">
        <v>0</v>
      </c>
      <c r="I57" s="224">
        <v>0</v>
      </c>
    </row>
    <row r="58" spans="1:9" ht="14.25" customHeight="1">
      <c r="A58" s="166"/>
      <c r="B58" s="167"/>
      <c r="C58" s="222" t="s">
        <v>564</v>
      </c>
      <c r="D58" s="179">
        <v>0</v>
      </c>
      <c r="E58" s="179">
        <v>0</v>
      </c>
      <c r="F58" s="179">
        <v>0</v>
      </c>
      <c r="G58" s="223">
        <v>200</v>
      </c>
      <c r="H58" s="179">
        <v>200</v>
      </c>
      <c r="I58" s="224">
        <v>200</v>
      </c>
    </row>
    <row r="59" spans="1:9" ht="12.75" customHeight="1" hidden="1">
      <c r="A59" s="166"/>
      <c r="B59" s="167"/>
      <c r="C59" s="222" t="s">
        <v>324</v>
      </c>
      <c r="D59" s="179"/>
      <c r="E59" s="179"/>
      <c r="F59" s="179"/>
      <c r="G59" s="179"/>
      <c r="H59" s="179"/>
      <c r="I59" s="224"/>
    </row>
    <row r="60" spans="1:9" ht="28.5">
      <c r="A60" s="166"/>
      <c r="B60" s="167"/>
      <c r="C60" s="222" t="s">
        <v>325</v>
      </c>
      <c r="D60" s="179"/>
      <c r="E60" s="179"/>
      <c r="F60" s="179"/>
      <c r="G60" s="179"/>
      <c r="H60" s="179"/>
      <c r="I60" s="224"/>
    </row>
    <row r="61" spans="1:9" ht="14.25">
      <c r="A61" s="166"/>
      <c r="B61" s="167"/>
      <c r="C61" s="222" t="s">
        <v>323</v>
      </c>
      <c r="D61" s="179"/>
      <c r="E61" s="179"/>
      <c r="F61" s="179"/>
      <c r="G61" s="223"/>
      <c r="H61" s="179"/>
      <c r="I61" s="224"/>
    </row>
    <row r="62" spans="1:9" ht="14.25" customHeight="1">
      <c r="A62" s="166"/>
      <c r="B62" s="167"/>
      <c r="C62" s="222" t="s">
        <v>323</v>
      </c>
      <c r="D62" s="179"/>
      <c r="E62" s="179"/>
      <c r="F62" s="179"/>
      <c r="G62" s="223"/>
      <c r="H62" s="179"/>
      <c r="I62" s="224"/>
    </row>
    <row r="63" spans="1:9" ht="11.25" customHeight="1" hidden="1">
      <c r="A63" s="166"/>
      <c r="B63" s="167"/>
      <c r="C63" s="222" t="s">
        <v>324</v>
      </c>
      <c r="D63" s="179"/>
      <c r="E63" s="179"/>
      <c r="F63" s="179"/>
      <c r="G63" s="223"/>
      <c r="H63" s="179"/>
      <c r="I63" s="224"/>
    </row>
    <row r="64" spans="1:9" ht="28.5">
      <c r="A64" s="166"/>
      <c r="B64" s="167"/>
      <c r="C64" s="222" t="s">
        <v>326</v>
      </c>
      <c r="D64" s="179"/>
      <c r="E64" s="179"/>
      <c r="F64" s="179"/>
      <c r="G64" s="179"/>
      <c r="H64" s="179"/>
      <c r="I64" s="224"/>
    </row>
    <row r="65" spans="1:9" ht="14.25">
      <c r="A65" s="166"/>
      <c r="B65" s="167"/>
      <c r="C65" s="222" t="s">
        <v>323</v>
      </c>
      <c r="D65" s="179"/>
      <c r="E65" s="179"/>
      <c r="F65" s="179"/>
      <c r="G65" s="179"/>
      <c r="H65" s="179"/>
      <c r="I65" s="224"/>
    </row>
    <row r="66" spans="1:9" ht="14.25" customHeight="1">
      <c r="A66" s="166"/>
      <c r="B66" s="167"/>
      <c r="C66" s="222" t="s">
        <v>323</v>
      </c>
      <c r="D66" s="179"/>
      <c r="E66" s="179"/>
      <c r="F66" s="179"/>
      <c r="G66" s="223"/>
      <c r="H66" s="179"/>
      <c r="I66" s="224"/>
    </row>
    <row r="67" spans="1:9" ht="11.25" customHeight="1" hidden="1">
      <c r="A67" s="166"/>
      <c r="B67" s="167"/>
      <c r="C67" s="222" t="s">
        <v>324</v>
      </c>
      <c r="D67" s="179"/>
      <c r="E67" s="179"/>
      <c r="F67" s="179"/>
      <c r="G67" s="223"/>
      <c r="H67" s="179"/>
      <c r="I67" s="224"/>
    </row>
    <row r="68" spans="1:9" ht="41.25" customHeight="1">
      <c r="A68" s="166"/>
      <c r="B68" s="167"/>
      <c r="C68" s="222" t="s">
        <v>327</v>
      </c>
      <c r="D68" s="179"/>
      <c r="E68" s="179"/>
      <c r="F68" s="179"/>
      <c r="G68" s="223"/>
      <c r="H68" s="179"/>
      <c r="I68" s="224"/>
    </row>
    <row r="69" spans="1:9" ht="14.25">
      <c r="A69" s="166"/>
      <c r="B69" s="167"/>
      <c r="C69" s="222" t="s">
        <v>323</v>
      </c>
      <c r="D69" s="179"/>
      <c r="E69" s="179"/>
      <c r="F69" s="179"/>
      <c r="G69" s="179"/>
      <c r="H69" s="179"/>
      <c r="I69" s="224"/>
    </row>
    <row r="70" spans="1:9" ht="13.5" customHeight="1">
      <c r="A70" s="166"/>
      <c r="B70" s="167"/>
      <c r="C70" s="222" t="s">
        <v>323</v>
      </c>
      <c r="D70" s="179"/>
      <c r="E70" s="179"/>
      <c r="F70" s="179"/>
      <c r="G70" s="179"/>
      <c r="H70" s="179"/>
      <c r="I70" s="224"/>
    </row>
    <row r="71" spans="1:9" ht="3" customHeight="1" hidden="1">
      <c r="A71" s="166"/>
      <c r="B71" s="167"/>
      <c r="C71" s="222" t="s">
        <v>324</v>
      </c>
      <c r="D71" s="179"/>
      <c r="E71" s="179"/>
      <c r="F71" s="179"/>
      <c r="G71" s="179"/>
      <c r="H71" s="179"/>
      <c r="I71" s="224"/>
    </row>
    <row r="72" spans="1:9" ht="15">
      <c r="A72" s="166"/>
      <c r="B72" s="165">
        <v>4</v>
      </c>
      <c r="C72" s="222" t="s">
        <v>625</v>
      </c>
      <c r="D72" s="179">
        <v>0</v>
      </c>
      <c r="E72" s="179">
        <v>0</v>
      </c>
      <c r="F72" s="179">
        <v>0</v>
      </c>
      <c r="G72" s="179">
        <v>100</v>
      </c>
      <c r="H72" s="179">
        <v>100</v>
      </c>
      <c r="I72" s="179">
        <v>100</v>
      </c>
    </row>
    <row r="73" spans="1:9" ht="15">
      <c r="A73" s="166"/>
      <c r="B73" s="169">
        <v>5</v>
      </c>
      <c r="C73" s="231" t="s">
        <v>330</v>
      </c>
      <c r="D73" s="227"/>
      <c r="E73" s="227"/>
      <c r="F73" s="227"/>
      <c r="G73" s="179"/>
      <c r="H73" s="179"/>
      <c r="I73" s="224"/>
    </row>
    <row r="74" spans="1:9" ht="14.25">
      <c r="A74" s="166"/>
      <c r="B74" s="167"/>
      <c r="C74" s="222" t="s">
        <v>331</v>
      </c>
      <c r="D74" s="179"/>
      <c r="E74" s="179"/>
      <c r="F74" s="179"/>
      <c r="G74" s="179"/>
      <c r="H74" s="179"/>
      <c r="I74" s="224"/>
    </row>
    <row r="75" spans="1:9" ht="15" thickBot="1">
      <c r="A75" s="170"/>
      <c r="B75" s="171"/>
      <c r="C75" s="232" t="s">
        <v>332</v>
      </c>
      <c r="D75" s="233"/>
      <c r="E75" s="233"/>
      <c r="F75" s="233"/>
      <c r="G75" s="233"/>
      <c r="H75" s="233"/>
      <c r="I75" s="234"/>
    </row>
    <row r="77" spans="3:8" ht="33" customHeight="1">
      <c r="C77" s="344"/>
      <c r="D77" s="344"/>
      <c r="E77" s="172"/>
      <c r="F77" s="345"/>
      <c r="G77" s="345"/>
      <c r="H77" s="345"/>
    </row>
    <row r="78" spans="3:14" ht="14.2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3:14" ht="14.25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3:14" ht="14.25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3:14" ht="14.25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</sheetData>
  <sheetProtection/>
  <mergeCells count="10">
    <mergeCell ref="C4:J4"/>
    <mergeCell ref="C77:D77"/>
    <mergeCell ref="F77:H77"/>
    <mergeCell ref="A2:H2"/>
    <mergeCell ref="A5:A6"/>
    <mergeCell ref="B5:B6"/>
    <mergeCell ref="C5:C6"/>
    <mergeCell ref="D5:D6"/>
    <mergeCell ref="E5:F5"/>
    <mergeCell ref="G5:I5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N18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6.57421875" style="0" customWidth="1"/>
    <col min="2" max="2" width="16.00390625" style="0" customWidth="1"/>
  </cols>
  <sheetData>
    <row r="1" spans="1:12" ht="12.75">
      <c r="A1" s="10" t="s">
        <v>300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 t="s">
        <v>671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632</v>
      </c>
    </row>
    <row r="5" spans="1:14" ht="52.5" customHeight="1">
      <c r="A5" s="358" t="s">
        <v>672</v>
      </c>
      <c r="B5" s="358" t="s">
        <v>673</v>
      </c>
      <c r="C5" s="358" t="s">
        <v>674</v>
      </c>
      <c r="D5" s="361" t="s">
        <v>675</v>
      </c>
      <c r="E5" s="362"/>
      <c r="F5" s="362"/>
      <c r="G5" s="363"/>
      <c r="H5" s="358" t="s">
        <v>676</v>
      </c>
      <c r="I5" s="358" t="s">
        <v>677</v>
      </c>
      <c r="J5" s="358" t="s">
        <v>678</v>
      </c>
      <c r="K5" s="358" t="s">
        <v>679</v>
      </c>
      <c r="L5" s="358" t="s">
        <v>680</v>
      </c>
      <c r="N5" s="1"/>
    </row>
    <row r="6" spans="1:14" ht="52.5" customHeight="1">
      <c r="A6" s="359"/>
      <c r="B6" s="359"/>
      <c r="C6" s="359"/>
      <c r="D6" s="358" t="s">
        <v>681</v>
      </c>
      <c r="E6" s="361" t="s">
        <v>682</v>
      </c>
      <c r="F6" s="362"/>
      <c r="G6" s="363"/>
      <c r="H6" s="359"/>
      <c r="I6" s="359"/>
      <c r="J6" s="359"/>
      <c r="K6" s="359"/>
      <c r="L6" s="359"/>
      <c r="N6" s="1"/>
    </row>
    <row r="7" spans="1:14" ht="25.5">
      <c r="A7" s="360"/>
      <c r="B7" s="360"/>
      <c r="C7" s="360"/>
      <c r="D7" s="360"/>
      <c r="E7" s="138" t="s">
        <v>683</v>
      </c>
      <c r="F7" s="138" t="s">
        <v>684</v>
      </c>
      <c r="G7" s="138" t="s">
        <v>685</v>
      </c>
      <c r="H7" s="360"/>
      <c r="I7" s="360"/>
      <c r="J7" s="360"/>
      <c r="K7" s="360"/>
      <c r="L7" s="360"/>
      <c r="N7" s="1"/>
    </row>
    <row r="8" spans="1:14" ht="12.75">
      <c r="A8" s="138">
        <v>0</v>
      </c>
      <c r="B8" s="138">
        <v>1</v>
      </c>
      <c r="C8" s="138">
        <v>2</v>
      </c>
      <c r="D8" s="138" t="s">
        <v>686</v>
      </c>
      <c r="E8" s="138">
        <v>4</v>
      </c>
      <c r="F8" s="138">
        <v>5</v>
      </c>
      <c r="G8" s="138">
        <v>6</v>
      </c>
      <c r="H8" s="138" t="s">
        <v>687</v>
      </c>
      <c r="I8" s="138">
        <v>8</v>
      </c>
      <c r="J8" s="138" t="s">
        <v>688</v>
      </c>
      <c r="K8" s="138">
        <v>10</v>
      </c>
      <c r="L8" s="138" t="s">
        <v>689</v>
      </c>
      <c r="N8" s="1"/>
    </row>
    <row r="9" spans="1:14" ht="25.5">
      <c r="A9" s="138">
        <v>1</v>
      </c>
      <c r="B9" s="138" t="s">
        <v>690</v>
      </c>
      <c r="C9" s="138"/>
      <c r="D9" s="138">
        <v>0</v>
      </c>
      <c r="E9" s="138"/>
      <c r="F9" s="138"/>
      <c r="G9" s="138"/>
      <c r="H9" s="138">
        <v>0</v>
      </c>
      <c r="I9" s="138"/>
      <c r="J9" s="138">
        <v>0</v>
      </c>
      <c r="K9" s="138"/>
      <c r="L9" s="138">
        <v>0</v>
      </c>
      <c r="N9" s="1"/>
    </row>
    <row r="10" spans="1:14" ht="25.5">
      <c r="A10" s="138" t="s">
        <v>691</v>
      </c>
      <c r="B10" s="138" t="s">
        <v>692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N10" s="1"/>
    </row>
    <row r="11" spans="1:14" ht="12.75">
      <c r="A11" s="138" t="s">
        <v>693</v>
      </c>
      <c r="B11" s="138" t="s">
        <v>694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N11" s="1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10"/>
      <c r="B15" s="10" t="s">
        <v>297</v>
      </c>
      <c r="C15" s="10"/>
      <c r="D15" s="10"/>
      <c r="E15" s="10"/>
      <c r="F15" s="10" t="s">
        <v>298</v>
      </c>
      <c r="G15" s="10"/>
      <c r="H15" s="10"/>
      <c r="I15" s="10"/>
      <c r="J15" s="10" t="s">
        <v>299</v>
      </c>
      <c r="K15" s="10"/>
      <c r="L15" s="10"/>
    </row>
    <row r="16" spans="1:12" ht="12.75">
      <c r="A16" s="10"/>
      <c r="B16" s="10" t="s">
        <v>301</v>
      </c>
      <c r="C16" s="10"/>
      <c r="D16" s="10"/>
      <c r="E16" s="10"/>
      <c r="F16" s="10" t="s">
        <v>302</v>
      </c>
      <c r="G16" s="10"/>
      <c r="H16" s="10"/>
      <c r="I16" s="10"/>
      <c r="J16" s="10" t="s">
        <v>303</v>
      </c>
      <c r="K16" s="10"/>
      <c r="L16" s="10"/>
    </row>
    <row r="17" spans="1:12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</sheetData>
  <sheetProtection/>
  <mergeCells count="11">
    <mergeCell ref="A5:A7"/>
    <mergeCell ref="B5:B7"/>
    <mergeCell ref="C5:C7"/>
    <mergeCell ref="D6:D7"/>
    <mergeCell ref="L5:L7"/>
    <mergeCell ref="H5:H7"/>
    <mergeCell ref="I5:I7"/>
    <mergeCell ref="J5:J7"/>
    <mergeCell ref="K5:K7"/>
    <mergeCell ref="E6:G6"/>
    <mergeCell ref="D5:G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Catalina PREDESCU</cp:lastModifiedBy>
  <cp:lastPrinted>2014-01-29T10:19:22Z</cp:lastPrinted>
  <dcterms:created xsi:type="dcterms:W3CDTF">1996-10-14T23:33:28Z</dcterms:created>
  <dcterms:modified xsi:type="dcterms:W3CDTF">2014-01-29T10:21:21Z</dcterms:modified>
  <cp:category/>
  <cp:version/>
  <cp:contentType/>
  <cp:contentStatus/>
</cp:coreProperties>
</file>