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urse cf mysmis" sheetId="1" r:id="rId1"/>
    <sheet name="corect cf mysmis" sheetId="2" r:id="rId2"/>
  </sheets>
  <definedNames>
    <definedName name="_Toc442706947" localSheetId="1">'corect cf mysmis'!$A$49</definedName>
    <definedName name="_Toc442706948" localSheetId="1">'corect cf mysmis'!$A$59</definedName>
    <definedName name="_Toc442706949" localSheetId="1">'corect cf mysmis'!$A$65</definedName>
    <definedName name="_Toc442706950" localSheetId="1">'corect cf mysmis'!#REF!</definedName>
    <definedName name="_Toc442706953" localSheetId="1">'corect cf mysmis'!#REF!</definedName>
    <definedName name="_Toc445798379" localSheetId="1">'corect cf mysmis'!$A$1</definedName>
    <definedName name="_Toc445798380" localSheetId="1">'corect cf mysmis'!$A$39</definedName>
    <definedName name="_Toc445798387" localSheetId="1">#REF!</definedName>
  </definedNames>
  <calcPr fullCalcOnLoad="1"/>
</workbook>
</file>

<file path=xl/sharedStrings.xml><?xml version="1.0" encoding="utf-8"?>
<sst xmlns="http://schemas.openxmlformats.org/spreadsheetml/2006/main" count="60" uniqueCount="58">
  <si>
    <t>Ajutor de stat</t>
  </si>
  <si>
    <t>Cost Total fără TVA</t>
  </si>
  <si>
    <t>TVA</t>
  </si>
  <si>
    <t>Cost total</t>
  </si>
  <si>
    <t>Valoare eligibilă fără TVA</t>
  </si>
  <si>
    <t>TVA eligibilă</t>
  </si>
  <si>
    <t>Total eligibil</t>
  </si>
  <si>
    <t>Valoare neeligibilă fără TVA</t>
  </si>
  <si>
    <t>Valoare TVA neeligibilă</t>
  </si>
  <si>
    <t>Total neeligibil</t>
  </si>
  <si>
    <t>DA/NU</t>
  </si>
  <si>
    <t>4=2+3</t>
  </si>
  <si>
    <t>7=5+6</t>
  </si>
  <si>
    <t>10=8+9</t>
  </si>
  <si>
    <t>Capitolul 1 - Cheltuieli pentru obținerea și amenajarea terenului</t>
  </si>
  <si>
    <t>1.1 cheltuieli pentru achiziția de teren cu sau fără construcții</t>
  </si>
  <si>
    <t>1.2 cheltuieli pentru amenajarea terenului</t>
  </si>
  <si>
    <t>1.3 cheltuieli cu amenajări pentru protecţia mediului şi aducerea la starea iniţială</t>
  </si>
  <si>
    <t>Total Capitol 1</t>
  </si>
  <si>
    <t>Capitolul 2 - Cheltuieli pentru proiectare și asistență tehnică</t>
  </si>
  <si>
    <t>2.1 Studii de teren (geotehnice, topografice, hidrologice, hidrogeotehnice, fotogrammetrice, topografice si de stabilire a terenului)</t>
  </si>
  <si>
    <t>2.2 Taxe pentru obținerea  de avize, acorduri și autorizații</t>
  </si>
  <si>
    <t>2.3 Proiectare și inginerie</t>
  </si>
  <si>
    <t xml:space="preserve">2.4 cheltuieli pentru consultanță </t>
  </si>
  <si>
    <t xml:space="preserve">2.5. cheltuieli cu asistență tehnică </t>
  </si>
  <si>
    <t>Total Capitol 2</t>
  </si>
  <si>
    <t>Capitolul 3 - Cheltuieli pentru investiția de bază</t>
  </si>
  <si>
    <t>3.1 cheltuieli pentru construcții și instalații</t>
  </si>
  <si>
    <t>3.2. Dotări</t>
  </si>
  <si>
    <t>Total Capitol 3</t>
  </si>
  <si>
    <t>4.1. Organizare de şantier</t>
  </si>
  <si>
    <t>4.1.1 cheltuieli pentru lucrări de construcții și instalații aferente organizării de șantier</t>
  </si>
  <si>
    <t>4.1.2 cheltuieli conexe organizării de șantier</t>
  </si>
  <si>
    <t>4.2 Cheltuieli pentru comisioane, cote, taxe</t>
  </si>
  <si>
    <t>4.3.  Cheltuieli diverse si neprevazute</t>
  </si>
  <si>
    <t>Total Capitol 4</t>
  </si>
  <si>
    <t xml:space="preserve">Capitolul 5 Cheltuieli de informare și publicitatea </t>
  </si>
  <si>
    <t>5.1 Cheltuieli de informare și publicitatea pentru proiect, care rezultă din obligațiile beneficiarului</t>
  </si>
  <si>
    <t>Total Capitol 5</t>
  </si>
  <si>
    <t>Capitolul 6 Cheltuieli cu auditul pentru proiect</t>
  </si>
  <si>
    <t>6.1 Cheltuieli cu auditul pentru proiect</t>
  </si>
  <si>
    <t>Total Capitol 6</t>
  </si>
  <si>
    <t> Total general</t>
  </si>
  <si>
    <t>3.</t>
  </si>
  <si>
    <t>4.</t>
  </si>
  <si>
    <t>Capitolul 4 - Alte cheltuieli</t>
  </si>
  <si>
    <r>
      <t>8.1.</t>
    </r>
    <r>
      <rPr>
        <b/>
        <sz val="12"/>
        <color indexed="8"/>
        <rFont val="Times New Roman"/>
        <family val="1"/>
      </rPr>
      <t xml:space="preserve">        </t>
    </r>
    <r>
      <rPr>
        <b/>
        <sz val="12"/>
        <color indexed="8"/>
        <rFont val="Trebuchet MS"/>
        <family val="2"/>
      </rPr>
      <t>Bugetul proiectului</t>
    </r>
  </si>
  <si>
    <t>SURSE DE FINANŢARE</t>
  </si>
  <si>
    <t>VALOARE</t>
  </si>
  <si>
    <t>Valoarea totală a cererii de finanţare, din care :</t>
  </si>
  <si>
    <t>Valoarea totală neeligibilă, inclusiv TVA aferent</t>
  </si>
  <si>
    <t>Valoarea totală eligibilă</t>
  </si>
  <si>
    <t>Contribuţia proprie, din care :</t>
  </si>
  <si>
    <t>Contribuţia solicitantului la cheltuieli eligibile, inclusiv TVA aferent</t>
  </si>
  <si>
    <t>Contribuţia solicitantului la cheltuieli neeligibile, inclusiv TVA aferent</t>
  </si>
  <si>
    <t>Autofinanţarea proiectului* (numai pentru proiectele generatoare de venit)</t>
  </si>
  <si>
    <t>ASISTENŢĂ FINANCIARĂ NERAMBURSABILĂ SOLICITATĂ</t>
  </si>
  <si>
    <t>Anexa nr.2 la H.C.J nr. 217/19.08.2022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</si>
</sst>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Trebuchet MS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rebuchet MS"/>
      <family val="2"/>
    </font>
    <font>
      <sz val="12"/>
      <color indexed="8"/>
      <name val="Calibri"/>
      <family val="2"/>
    </font>
    <font>
      <b/>
      <sz val="11"/>
      <color indexed="8"/>
      <name val="Trebuchet MS"/>
      <family val="2"/>
    </font>
    <font>
      <i/>
      <sz val="10"/>
      <color indexed="10"/>
      <name val="Trebuchet MS"/>
      <family val="2"/>
    </font>
    <font>
      <i/>
      <sz val="10"/>
      <color indexed="8"/>
      <name val="Trebuchet MS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</font>
    <font>
      <b/>
      <sz val="11"/>
      <color theme="1"/>
      <name val="Trebuchet MS"/>
      <family val="2"/>
    </font>
    <font>
      <i/>
      <sz val="10"/>
      <color rgb="FFFF0000"/>
      <name val="Trebuchet MS"/>
      <family val="2"/>
    </font>
    <font>
      <i/>
      <sz val="10"/>
      <color theme="1"/>
      <name val="Trebuchet MS"/>
      <family val="2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10"/>
      <color theme="1"/>
      <name val="Trebuchet MS"/>
      <family val="2"/>
    </font>
    <font>
      <sz val="10"/>
      <color rgb="FF000000"/>
      <name val="Trebuchet MS"/>
      <family val="2"/>
    </font>
    <font>
      <sz val="12"/>
      <color theme="1"/>
      <name val="Trebuchet MS"/>
      <family val="2"/>
    </font>
    <font>
      <sz val="12"/>
      <color rgb="FF000000"/>
      <name val="Trebuchet M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8" fillId="33" borderId="0" xfId="0" applyFont="1" applyFill="1" applyBorder="1" applyAlignment="1">
      <alignment vertical="top" wrapText="1"/>
    </xf>
    <xf numFmtId="0" fontId="59" fillId="33" borderId="0" xfId="0" applyFont="1" applyFill="1" applyAlignment="1">
      <alignment horizontal="left" indent="12"/>
    </xf>
    <xf numFmtId="0" fontId="60" fillId="33" borderId="0" xfId="0" applyFon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61" fillId="33" borderId="0" xfId="0" applyFont="1" applyFill="1" applyBorder="1" applyAlignment="1">
      <alignment horizontal="left" indent="12"/>
    </xf>
    <xf numFmtId="0" fontId="0" fillId="33" borderId="0" xfId="0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center" vertical="top" wrapText="1"/>
    </xf>
    <xf numFmtId="0" fontId="62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wrapText="1"/>
    </xf>
    <xf numFmtId="4" fontId="58" fillId="33" borderId="0" xfId="0" applyNumberFormat="1" applyFont="1" applyFill="1" applyBorder="1" applyAlignment="1">
      <alignment vertical="top" wrapText="1"/>
    </xf>
    <xf numFmtId="0" fontId="61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4" fillId="34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/>
    </xf>
    <xf numFmtId="0" fontId="66" fillId="33" borderId="0" xfId="0" applyFont="1" applyFill="1" applyAlignment="1">
      <alignment/>
    </xf>
    <xf numFmtId="0" fontId="0" fillId="0" borderId="0" xfId="0" applyFill="1" applyAlignment="1">
      <alignment/>
    </xf>
    <xf numFmtId="0" fontId="67" fillId="34" borderId="10" xfId="0" applyFont="1" applyFill="1" applyBorder="1" applyAlignment="1">
      <alignment horizontal="center" wrapText="1"/>
    </xf>
    <xf numFmtId="0" fontId="66" fillId="33" borderId="10" xfId="0" applyFont="1" applyFill="1" applyBorder="1" applyAlignment="1">
      <alignment/>
    </xf>
    <xf numFmtId="4" fontId="65" fillId="33" borderId="10" xfId="0" applyNumberFormat="1" applyFont="1" applyFill="1" applyBorder="1" applyAlignment="1">
      <alignment wrapText="1"/>
    </xf>
    <xf numFmtId="4" fontId="65" fillId="33" borderId="10" xfId="0" applyNumberFormat="1" applyFont="1" applyFill="1" applyBorder="1" applyAlignment="1">
      <alignment horizontal="right" wrapText="1"/>
    </xf>
    <xf numFmtId="4" fontId="65" fillId="33" borderId="10" xfId="0" applyNumberFormat="1" applyFont="1" applyFill="1" applyBorder="1" applyAlignment="1" quotePrefix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" fontId="65" fillId="34" borderId="10" xfId="0" applyNumberFormat="1" applyFont="1" applyFill="1" applyBorder="1" applyAlignment="1">
      <alignment wrapText="1"/>
    </xf>
    <xf numFmtId="4" fontId="65" fillId="34" borderId="10" xfId="0" applyNumberFormat="1" applyFont="1" applyFill="1" applyBorder="1" applyAlignment="1">
      <alignment horizontal="right" wrapText="1"/>
    </xf>
    <xf numFmtId="4" fontId="65" fillId="35" borderId="10" xfId="0" applyNumberFormat="1" applyFont="1" applyFill="1" applyBorder="1" applyAlignment="1">
      <alignment wrapText="1"/>
    </xf>
    <xf numFmtId="4" fontId="65" fillId="0" borderId="10" xfId="0" applyNumberFormat="1" applyFont="1" applyFill="1" applyBorder="1" applyAlignment="1">
      <alignment wrapText="1"/>
    </xf>
    <xf numFmtId="4" fontId="65" fillId="0" borderId="10" xfId="0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/>
    </xf>
    <xf numFmtId="4" fontId="65" fillId="35" borderId="10" xfId="0" applyNumberFormat="1" applyFont="1" applyFill="1" applyBorder="1" applyAlignment="1">
      <alignment horizontal="right" wrapText="1"/>
    </xf>
    <xf numFmtId="4" fontId="67" fillId="34" borderId="10" xfId="0" applyNumberFormat="1" applyFont="1" applyFill="1" applyBorder="1" applyAlignment="1">
      <alignment wrapText="1"/>
    </xf>
    <xf numFmtId="4" fontId="67" fillId="34" borderId="10" xfId="0" applyNumberFormat="1" applyFont="1" applyFill="1" applyBorder="1" applyAlignment="1">
      <alignment horizontal="right" wrapText="1"/>
    </xf>
    <xf numFmtId="4" fontId="67" fillId="35" borderId="10" xfId="0" applyNumberFormat="1" applyFont="1" applyFill="1" applyBorder="1" applyAlignment="1">
      <alignment horizontal="right" wrapText="1"/>
    </xf>
    <xf numFmtId="0" fontId="68" fillId="33" borderId="0" xfId="0" applyFont="1" applyFill="1" applyBorder="1" applyAlignment="1">
      <alignment vertical="top" wrapText="1"/>
    </xf>
    <xf numFmtId="4" fontId="68" fillId="33" borderId="0" xfId="0" applyNumberFormat="1" applyFont="1" applyFill="1" applyBorder="1" applyAlignment="1">
      <alignment horizontal="center" vertical="top" wrapText="1"/>
    </xf>
    <xf numFmtId="9" fontId="0" fillId="33" borderId="0" xfId="0" applyNumberFormat="1" applyFill="1" applyBorder="1" applyAlignment="1">
      <alignment/>
    </xf>
    <xf numFmtId="0" fontId="69" fillId="33" borderId="0" xfId="0" applyFont="1" applyFill="1" applyBorder="1" applyAlignment="1">
      <alignment vertical="top" wrapText="1"/>
    </xf>
    <xf numFmtId="0" fontId="68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0" fontId="68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/>
    </xf>
    <xf numFmtId="4" fontId="0" fillId="33" borderId="0" xfId="0" applyNumberFormat="1" applyFill="1" applyBorder="1" applyAlignment="1">
      <alignment horizontal="left"/>
    </xf>
    <xf numFmtId="4" fontId="58" fillId="33" borderId="0" xfId="0" applyNumberFormat="1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59" fillId="33" borderId="11" xfId="0" applyFont="1" applyFill="1" applyBorder="1" applyAlignment="1">
      <alignment vertical="top" wrapText="1"/>
    </xf>
    <xf numFmtId="0" fontId="59" fillId="33" borderId="12" xfId="0" applyFont="1" applyFill="1" applyBorder="1" applyAlignment="1">
      <alignment horizontal="right" vertical="top" wrapText="1"/>
    </xf>
    <xf numFmtId="0" fontId="59" fillId="33" borderId="13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 vertical="top" wrapText="1"/>
    </xf>
    <xf numFmtId="0" fontId="71" fillId="33" borderId="13" xfId="0" applyFont="1" applyFill="1" applyBorder="1" applyAlignment="1">
      <alignment vertical="top" wrapText="1"/>
    </xf>
    <xf numFmtId="4" fontId="72" fillId="33" borderId="0" xfId="0" applyNumberFormat="1" applyFont="1" applyFill="1" applyAlignment="1">
      <alignment/>
    </xf>
    <xf numFmtId="4" fontId="73" fillId="33" borderId="0" xfId="0" applyNumberFormat="1" applyFont="1" applyFill="1" applyBorder="1" applyAlignment="1">
      <alignment wrapText="1"/>
    </xf>
    <xf numFmtId="4" fontId="72" fillId="33" borderId="0" xfId="0" applyNumberFormat="1" applyFont="1" applyFill="1" applyBorder="1" applyAlignment="1">
      <alignment horizontal="left" wrapText="1"/>
    </xf>
    <xf numFmtId="4" fontId="72" fillId="33" borderId="0" xfId="0" applyNumberFormat="1" applyFont="1" applyFill="1" applyBorder="1" applyAlignment="1">
      <alignment/>
    </xf>
    <xf numFmtId="4" fontId="74" fillId="33" borderId="0" xfId="0" applyNumberFormat="1" applyFont="1" applyFill="1" applyBorder="1" applyAlignment="1">
      <alignment horizontal="center" vertical="top" wrapText="1"/>
    </xf>
    <xf numFmtId="4" fontId="75" fillId="33" borderId="0" xfId="0" applyNumberFormat="1" applyFont="1" applyFill="1" applyBorder="1" applyAlignment="1">
      <alignment horizontal="left" vertical="top" wrapText="1"/>
    </xf>
    <xf numFmtId="0" fontId="76" fillId="0" borderId="0" xfId="0" applyFont="1" applyAlignment="1">
      <alignment/>
    </xf>
    <xf numFmtId="4" fontId="77" fillId="33" borderId="13" xfId="0" applyNumberFormat="1" applyFont="1" applyFill="1" applyBorder="1" applyAlignment="1">
      <alignment vertical="top" wrapText="1"/>
    </xf>
    <xf numFmtId="4" fontId="78" fillId="33" borderId="13" xfId="0" applyNumberFormat="1" applyFont="1" applyFill="1" applyBorder="1" applyAlignment="1">
      <alignment vertical="top" wrapText="1"/>
    </xf>
    <xf numFmtId="4" fontId="67" fillId="33" borderId="10" xfId="0" applyNumberFormat="1" applyFont="1" applyFill="1" applyBorder="1" applyAlignment="1">
      <alignment wrapText="1"/>
    </xf>
    <xf numFmtId="0" fontId="64" fillId="34" borderId="10" xfId="0" applyFont="1" applyFill="1" applyBorder="1" applyAlignment="1">
      <alignment wrapText="1"/>
    </xf>
    <xf numFmtId="0" fontId="67" fillId="33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69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3" max="3" width="49.421875" style="0" customWidth="1"/>
    <col min="4" max="4" width="27.00390625" style="0" customWidth="1"/>
    <col min="9" max="9" width="13.28125" style="0" customWidth="1"/>
  </cols>
  <sheetData>
    <row r="4" ht="15">
      <c r="C4" t="s">
        <v>57</v>
      </c>
    </row>
    <row r="6" ht="15.75" thickBot="1">
      <c r="I6" s="52"/>
    </row>
    <row r="7" spans="3:9" ht="18.75" thickBot="1">
      <c r="C7" s="53" t="s">
        <v>47</v>
      </c>
      <c r="D7" s="54" t="s">
        <v>48</v>
      </c>
      <c r="I7" s="52"/>
    </row>
    <row r="8" spans="3:9" ht="36.75" thickBot="1">
      <c r="C8" s="55" t="s">
        <v>49</v>
      </c>
      <c r="D8" s="65">
        <f>SUM(D9:D10)</f>
        <v>89371743.72</v>
      </c>
      <c r="E8" s="64"/>
      <c r="I8" s="52"/>
    </row>
    <row r="9" spans="3:9" ht="36.75" thickBot="1">
      <c r="C9" s="56" t="s">
        <v>50</v>
      </c>
      <c r="D9" s="66">
        <v>6872842.779999999</v>
      </c>
      <c r="E9" s="64"/>
      <c r="I9" s="52"/>
    </row>
    <row r="10" spans="3:9" ht="19.5" thickBot="1">
      <c r="C10" s="56" t="s">
        <v>51</v>
      </c>
      <c r="D10" s="66">
        <v>82498900.94</v>
      </c>
      <c r="E10" s="64"/>
      <c r="I10" s="52"/>
    </row>
    <row r="11" spans="3:9" ht="19.5" thickBot="1">
      <c r="C11" s="55" t="s">
        <v>52</v>
      </c>
      <c r="D11" s="65">
        <f>D12+D13</f>
        <v>8522820.798999999</v>
      </c>
      <c r="E11" s="64"/>
      <c r="I11" s="52"/>
    </row>
    <row r="12" spans="3:9" ht="36.75" thickBot="1">
      <c r="C12" s="56" t="s">
        <v>53</v>
      </c>
      <c r="D12" s="66">
        <v>1649978.019</v>
      </c>
      <c r="E12" s="64"/>
      <c r="I12" s="52"/>
    </row>
    <row r="13" spans="3:9" ht="36.75" thickBot="1">
      <c r="C13" s="56" t="s">
        <v>54</v>
      </c>
      <c r="D13" s="66">
        <v>6872842.779999999</v>
      </c>
      <c r="E13" s="64"/>
      <c r="I13" s="52"/>
    </row>
    <row r="14" spans="3:9" ht="36.75" thickBot="1">
      <c r="C14" s="57" t="s">
        <v>55</v>
      </c>
      <c r="D14" s="66">
        <v>0</v>
      </c>
      <c r="E14" s="64"/>
      <c r="I14" s="52"/>
    </row>
    <row r="15" spans="3:9" ht="36.75" thickBot="1">
      <c r="C15" s="55" t="s">
        <v>56</v>
      </c>
      <c r="D15" s="65">
        <v>80848922.92</v>
      </c>
      <c r="E15" s="64"/>
      <c r="I15" s="52"/>
    </row>
    <row r="16" ht="15">
      <c r="I16" s="52"/>
    </row>
    <row r="17" spans="4:9" ht="15">
      <c r="D17" s="52"/>
      <c r="I17" s="52"/>
    </row>
    <row r="18" ht="15">
      <c r="I18" s="52"/>
    </row>
    <row r="19" ht="15">
      <c r="I19" s="52"/>
    </row>
    <row r="20" ht="15">
      <c r="I20" s="52"/>
    </row>
    <row r="21" ht="15">
      <c r="I21" s="52"/>
    </row>
    <row r="22" ht="15">
      <c r="I22" s="52"/>
    </row>
    <row r="23" ht="15">
      <c r="I23" s="52"/>
    </row>
    <row r="24" ht="15">
      <c r="I24" s="52"/>
    </row>
    <row r="25" ht="15">
      <c r="I25" s="52"/>
    </row>
    <row r="26" ht="15">
      <c r="I26" s="52"/>
    </row>
    <row r="27" ht="15">
      <c r="I27" s="52"/>
    </row>
    <row r="28" ht="15">
      <c r="I28" s="52"/>
    </row>
    <row r="29" ht="15">
      <c r="I29" s="52"/>
    </row>
    <row r="30" ht="15">
      <c r="I30" s="52"/>
    </row>
    <row r="31" ht="15">
      <c r="I31" s="52"/>
    </row>
    <row r="32" ht="15">
      <c r="I32" s="52"/>
    </row>
    <row r="33" ht="15">
      <c r="I33" s="52"/>
    </row>
    <row r="34" ht="15">
      <c r="I34" s="52"/>
    </row>
    <row r="35" ht="15">
      <c r="I35" s="52"/>
    </row>
    <row r="36" ht="15">
      <c r="I36" s="52"/>
    </row>
    <row r="37" ht="15">
      <c r="I37" s="52"/>
    </row>
    <row r="38" ht="15">
      <c r="I38" s="52"/>
    </row>
    <row r="39" ht="15">
      <c r="I39" s="52"/>
    </row>
    <row r="40" ht="15">
      <c r="I40" s="52"/>
    </row>
    <row r="41" ht="15">
      <c r="I41" s="52"/>
    </row>
    <row r="42" ht="15">
      <c r="I42" s="52"/>
    </row>
    <row r="43" ht="15">
      <c r="I43" s="52"/>
    </row>
    <row r="44" ht="15">
      <c r="I44" s="52"/>
    </row>
    <row r="45" ht="15">
      <c r="I45" s="52"/>
    </row>
    <row r="46" ht="15">
      <c r="I46" s="52"/>
    </row>
    <row r="47" ht="15">
      <c r="I47" s="52"/>
    </row>
    <row r="48" ht="15">
      <c r="I48" s="52"/>
    </row>
    <row r="49" ht="15">
      <c r="I49" s="52"/>
    </row>
    <row r="50" ht="15">
      <c r="I50" s="52"/>
    </row>
    <row r="51" ht="15">
      <c r="I51" s="52"/>
    </row>
    <row r="52" ht="15">
      <c r="I52" s="52"/>
    </row>
    <row r="53" ht="15">
      <c r="I53" s="52"/>
    </row>
    <row r="54" ht="15">
      <c r="I54" s="52"/>
    </row>
    <row r="55" ht="15">
      <c r="I55" s="52"/>
    </row>
    <row r="56" ht="15">
      <c r="I56" s="52"/>
    </row>
    <row r="57" ht="15">
      <c r="I57" s="52"/>
    </row>
    <row r="58" ht="15">
      <c r="I58" s="52"/>
    </row>
    <row r="59" ht="15">
      <c r="I59" s="52"/>
    </row>
    <row r="60" ht="15">
      <c r="I60" s="52"/>
    </row>
    <row r="61" ht="15">
      <c r="I61" s="52"/>
    </row>
    <row r="62" ht="15">
      <c r="I62" s="52"/>
    </row>
    <row r="63" ht="15">
      <c r="I63" s="52"/>
    </row>
    <row r="64" ht="15">
      <c r="I64" s="52"/>
    </row>
    <row r="65" ht="15">
      <c r="I65" s="52"/>
    </row>
    <row r="66" ht="15">
      <c r="I66" s="52"/>
    </row>
    <row r="67" ht="15">
      <c r="I67" s="52"/>
    </row>
    <row r="68" ht="15">
      <c r="I68" s="52"/>
    </row>
    <row r="69" ht="15">
      <c r="I69" s="52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zoomScale="140" zoomScaleNormal="140" zoomScalePageLayoutView="0" workbookViewId="0" topLeftCell="A1">
      <pane ySplit="3" topLeftCell="A23" activePane="bottomLeft" state="frozen"/>
      <selection pane="topLeft" activeCell="A1" sqref="A1"/>
      <selection pane="bottomLeft" activeCell="G11" sqref="G11"/>
    </sheetView>
  </sheetViews>
  <sheetFormatPr defaultColWidth="9.140625" defaultRowHeight="15"/>
  <cols>
    <col min="1" max="1" width="21.57421875" style="4" customWidth="1"/>
    <col min="2" max="2" width="6.28125" style="4" customWidth="1"/>
    <col min="3" max="3" width="11.28125" style="4" customWidth="1"/>
    <col min="4" max="4" width="9.8515625" style="4" customWidth="1"/>
    <col min="5" max="5" width="11.28125" style="4" customWidth="1"/>
    <col min="6" max="6" width="14.00390625" style="4" customWidth="1"/>
    <col min="7" max="8" width="13.7109375" style="4" customWidth="1"/>
    <col min="9" max="9" width="10.421875" style="4" customWidth="1"/>
    <col min="10" max="10" width="8.8515625" style="4" customWidth="1"/>
    <col min="11" max="13" width="9.140625" style="4" hidden="1" customWidth="1"/>
    <col min="14" max="14" width="10.00390625" style="4" customWidth="1"/>
    <col min="15" max="15" width="1.1484375" style="4" customWidth="1"/>
    <col min="16" max="16" width="3.421875" style="4" hidden="1" customWidth="1"/>
    <col min="17" max="17" width="13.28125" style="4" customWidth="1"/>
    <col min="18" max="18" width="35.28125" style="4" customWidth="1"/>
    <col min="19" max="19" width="50.7109375" style="4" customWidth="1"/>
    <col min="20" max="16384" width="9.140625" style="4" customWidth="1"/>
  </cols>
  <sheetData>
    <row r="1" spans="1:14" ht="18">
      <c r="A1" s="2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4.5">
      <c r="A2" s="68"/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9</v>
      </c>
      <c r="L2" s="18"/>
      <c r="M2" s="18"/>
      <c r="N2" s="21" t="s">
        <v>9</v>
      </c>
    </row>
    <row r="3" spans="1:14" ht="15">
      <c r="A3" s="68"/>
      <c r="B3" s="21" t="s">
        <v>10</v>
      </c>
      <c r="C3" s="21"/>
      <c r="D3" s="21"/>
      <c r="E3" s="21" t="s">
        <v>11</v>
      </c>
      <c r="F3" s="21"/>
      <c r="G3" s="21"/>
      <c r="H3" s="21" t="s">
        <v>12</v>
      </c>
      <c r="I3" s="21"/>
      <c r="J3" s="21"/>
      <c r="K3" s="21" t="s">
        <v>13</v>
      </c>
      <c r="L3" s="18"/>
      <c r="M3" s="18"/>
      <c r="N3" s="18" t="s">
        <v>13</v>
      </c>
    </row>
    <row r="4" spans="1:14" s="19" customFormat="1" ht="9.75" customHeight="1">
      <c r="A4" s="16"/>
      <c r="B4" s="17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  <c r="L4" s="18"/>
      <c r="M4" s="18"/>
      <c r="N4" s="17">
        <v>10</v>
      </c>
    </row>
    <row r="5" spans="1:14" ht="15">
      <c r="A5" s="69" t="s">
        <v>14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22"/>
      <c r="M5" s="22"/>
      <c r="N5" s="22"/>
    </row>
    <row r="6" spans="1:14" ht="34.5">
      <c r="A6" s="23" t="s">
        <v>15</v>
      </c>
      <c r="B6" s="23">
        <v>0</v>
      </c>
      <c r="C6" s="23">
        <v>0</v>
      </c>
      <c r="D6" s="23">
        <v>0</v>
      </c>
      <c r="E6" s="24">
        <v>0</v>
      </c>
      <c r="F6" s="23">
        <v>0</v>
      </c>
      <c r="G6" s="23">
        <v>0</v>
      </c>
      <c r="H6" s="24">
        <v>0</v>
      </c>
      <c r="I6" s="23">
        <v>0</v>
      </c>
      <c r="J6" s="23">
        <v>0</v>
      </c>
      <c r="K6" s="24">
        <v>0</v>
      </c>
      <c r="L6" s="22"/>
      <c r="M6" s="22"/>
      <c r="N6" s="23">
        <v>0</v>
      </c>
    </row>
    <row r="7" spans="1:14" ht="23.25">
      <c r="A7" s="23" t="s">
        <v>16</v>
      </c>
      <c r="B7" s="23">
        <v>0</v>
      </c>
      <c r="C7" s="23">
        <f>F7+I7</f>
        <v>1114625</v>
      </c>
      <c r="D7" s="23">
        <f>G7+J7</f>
        <v>211778.75</v>
      </c>
      <c r="E7" s="24">
        <f>C7+D7</f>
        <v>1326403.75</v>
      </c>
      <c r="F7" s="23">
        <v>1114625</v>
      </c>
      <c r="G7" s="23">
        <f>F7*19%</f>
        <v>211778.75</v>
      </c>
      <c r="H7" s="25">
        <f>F7+G7</f>
        <v>1326403.75</v>
      </c>
      <c r="I7" s="23">
        <v>0</v>
      </c>
      <c r="J7" s="23">
        <v>0</v>
      </c>
      <c r="K7" s="24">
        <v>0</v>
      </c>
      <c r="L7" s="22"/>
      <c r="M7" s="22"/>
      <c r="N7" s="23">
        <v>0</v>
      </c>
    </row>
    <row r="8" spans="1:14" ht="34.5">
      <c r="A8" s="23" t="s">
        <v>17</v>
      </c>
      <c r="B8" s="23">
        <v>0</v>
      </c>
      <c r="C8" s="23">
        <f>F8+I8</f>
        <v>370101</v>
      </c>
      <c r="D8" s="23">
        <f>G8+J8</f>
        <v>70319.19</v>
      </c>
      <c r="E8" s="26">
        <f>C8+D8</f>
        <v>440420.19</v>
      </c>
      <c r="F8" s="23">
        <v>370101</v>
      </c>
      <c r="G8" s="23">
        <f>F8*19%</f>
        <v>70319.19</v>
      </c>
      <c r="H8" s="25">
        <f>F8+G8</f>
        <v>440420.19</v>
      </c>
      <c r="I8" s="23">
        <v>0</v>
      </c>
      <c r="J8" s="23">
        <v>0</v>
      </c>
      <c r="K8" s="24">
        <v>0</v>
      </c>
      <c r="L8" s="22"/>
      <c r="M8" s="22"/>
      <c r="N8" s="23">
        <v>0</v>
      </c>
    </row>
    <row r="9" spans="1:14" ht="15">
      <c r="A9" s="27" t="s">
        <v>18</v>
      </c>
      <c r="B9" s="28">
        <v>0</v>
      </c>
      <c r="C9" s="29">
        <f>SUM(C6:C8)</f>
        <v>1484726</v>
      </c>
      <c r="D9" s="29">
        <f aca="true" t="shared" si="0" ref="D9:N9">SUM(D6:D8)</f>
        <v>282097.94</v>
      </c>
      <c r="E9" s="29">
        <f t="shared" si="0"/>
        <v>1766823.94</v>
      </c>
      <c r="F9" s="29">
        <f t="shared" si="0"/>
        <v>1484726</v>
      </c>
      <c r="G9" s="29">
        <f t="shared" si="0"/>
        <v>282097.94</v>
      </c>
      <c r="H9" s="29">
        <f t="shared" si="0"/>
        <v>1766823.94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</row>
    <row r="10" spans="1:14" ht="15">
      <c r="A10" s="67" t="s">
        <v>19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22"/>
      <c r="M10" s="22"/>
      <c r="N10" s="22"/>
    </row>
    <row r="11" spans="1:14" ht="57">
      <c r="A11" s="23" t="s">
        <v>20</v>
      </c>
      <c r="B11" s="23">
        <v>0</v>
      </c>
      <c r="C11" s="23">
        <f aca="true" t="shared" si="1" ref="C11:D15">F11+I11</f>
        <v>17970</v>
      </c>
      <c r="D11" s="23">
        <f t="shared" si="1"/>
        <v>3414.3</v>
      </c>
      <c r="E11" s="24">
        <f>C11+D11</f>
        <v>21384.3</v>
      </c>
      <c r="F11" s="23">
        <v>17970</v>
      </c>
      <c r="G11" s="23">
        <f>F11*19%</f>
        <v>3414.3</v>
      </c>
      <c r="H11" s="24">
        <f>F11+G11</f>
        <v>21384.3</v>
      </c>
      <c r="I11" s="23">
        <v>0</v>
      </c>
      <c r="J11" s="23">
        <v>0</v>
      </c>
      <c r="K11" s="24">
        <v>0</v>
      </c>
      <c r="L11" s="22"/>
      <c r="M11" s="22"/>
      <c r="N11" s="23">
        <v>0</v>
      </c>
    </row>
    <row r="12" spans="1:14" ht="23.25">
      <c r="A12" s="23" t="s">
        <v>21</v>
      </c>
      <c r="B12" s="23">
        <v>0</v>
      </c>
      <c r="C12" s="23">
        <f t="shared" si="1"/>
        <v>10100</v>
      </c>
      <c r="D12" s="23">
        <f t="shared" si="1"/>
        <v>1919</v>
      </c>
      <c r="E12" s="24">
        <f>C12+D12</f>
        <v>12019</v>
      </c>
      <c r="F12" s="23">
        <v>10100</v>
      </c>
      <c r="G12" s="23">
        <f>F12*19%</f>
        <v>1919</v>
      </c>
      <c r="H12" s="24">
        <f>F12+G12</f>
        <v>12019</v>
      </c>
      <c r="I12" s="23">
        <v>0</v>
      </c>
      <c r="J12" s="23">
        <v>0</v>
      </c>
      <c r="K12" s="24">
        <v>0</v>
      </c>
      <c r="L12" s="22"/>
      <c r="M12" s="22"/>
      <c r="N12" s="23">
        <v>0</v>
      </c>
    </row>
    <row r="13" spans="1:14" s="20" customFormat="1" ht="15">
      <c r="A13" s="30" t="s">
        <v>22</v>
      </c>
      <c r="B13" s="30">
        <v>0</v>
      </c>
      <c r="C13" s="30">
        <f>F13+I13</f>
        <v>316522.98</v>
      </c>
      <c r="D13" s="30">
        <f t="shared" si="1"/>
        <v>46934.74</v>
      </c>
      <c r="E13" s="31">
        <f>C13+D13</f>
        <v>363457.72</v>
      </c>
      <c r="F13" s="30">
        <v>316522.98</v>
      </c>
      <c r="G13" s="30">
        <v>46934.74</v>
      </c>
      <c r="H13" s="31">
        <f>SUM(F13:G13)</f>
        <v>363457.72</v>
      </c>
      <c r="I13" s="30">
        <v>0</v>
      </c>
      <c r="J13" s="30">
        <v>0</v>
      </c>
      <c r="K13" s="31">
        <v>0</v>
      </c>
      <c r="L13" s="32"/>
      <c r="M13" s="32"/>
      <c r="N13" s="30">
        <v>0</v>
      </c>
    </row>
    <row r="14" spans="1:14" ht="23.25">
      <c r="A14" s="23" t="s">
        <v>23</v>
      </c>
      <c r="B14" s="23">
        <v>0</v>
      </c>
      <c r="C14" s="23">
        <f t="shared" si="1"/>
        <v>6610.86</v>
      </c>
      <c r="D14" s="23">
        <f t="shared" si="1"/>
        <v>1256.0634</v>
      </c>
      <c r="E14" s="24">
        <f>C14+D14</f>
        <v>7866.9234</v>
      </c>
      <c r="F14" s="23">
        <v>6610.86</v>
      </c>
      <c r="G14" s="23">
        <f>F14*19%</f>
        <v>1256.0634</v>
      </c>
      <c r="H14" s="24">
        <f>F14+G14</f>
        <v>7866.9234</v>
      </c>
      <c r="I14" s="23">
        <v>0</v>
      </c>
      <c r="J14" s="23">
        <v>0</v>
      </c>
      <c r="K14" s="24">
        <v>0</v>
      </c>
      <c r="L14" s="22"/>
      <c r="M14" s="22"/>
      <c r="N14" s="23">
        <v>0</v>
      </c>
    </row>
    <row r="15" spans="1:14" ht="23.25">
      <c r="A15" s="23" t="s">
        <v>24</v>
      </c>
      <c r="B15" s="23">
        <v>0</v>
      </c>
      <c r="C15" s="23">
        <f t="shared" si="1"/>
        <v>583335.6</v>
      </c>
      <c r="D15" s="23">
        <f t="shared" si="1"/>
        <v>110833.764</v>
      </c>
      <c r="E15" s="24">
        <f>C15+D15</f>
        <v>694169.364</v>
      </c>
      <c r="F15" s="23">
        <v>583335.6</v>
      </c>
      <c r="G15" s="23">
        <f>F15*19%</f>
        <v>110833.764</v>
      </c>
      <c r="H15" s="24">
        <f>F15+G15</f>
        <v>694169.364</v>
      </c>
      <c r="I15" s="23">
        <v>0</v>
      </c>
      <c r="J15" s="23">
        <v>0</v>
      </c>
      <c r="K15" s="24">
        <v>0</v>
      </c>
      <c r="L15" s="22"/>
      <c r="M15" s="22"/>
      <c r="N15" s="23">
        <v>0</v>
      </c>
    </row>
    <row r="16" spans="1:17" ht="15">
      <c r="A16" s="27" t="s">
        <v>25</v>
      </c>
      <c r="B16" s="28">
        <v>0</v>
      </c>
      <c r="C16" s="29">
        <f>SUM(C11:C15)</f>
        <v>934539.44</v>
      </c>
      <c r="D16" s="29">
        <f aca="true" t="shared" si="2" ref="D16:N16">SUM(D11:D15)</f>
        <v>164357.8674</v>
      </c>
      <c r="E16" s="29">
        <f t="shared" si="2"/>
        <v>1098897.3073999998</v>
      </c>
      <c r="F16" s="29">
        <f t="shared" si="2"/>
        <v>934539.44</v>
      </c>
      <c r="G16" s="29">
        <f t="shared" si="2"/>
        <v>164357.8674</v>
      </c>
      <c r="H16" s="29">
        <f>SUM(F16+G16)</f>
        <v>1098897.3073999998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7">
        <f t="shared" si="2"/>
        <v>0</v>
      </c>
      <c r="Q16" s="5"/>
    </row>
    <row r="17" spans="1:14" ht="15">
      <c r="A17" s="67" t="s">
        <v>26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22"/>
      <c r="M17" s="22"/>
      <c r="N17" s="22"/>
    </row>
    <row r="18" spans="1:17" ht="23.25">
      <c r="A18" s="23" t="s">
        <v>27</v>
      </c>
      <c r="B18" s="23">
        <v>0</v>
      </c>
      <c r="C18" s="23">
        <f>F18+I18</f>
        <v>68610766.13</v>
      </c>
      <c r="D18" s="23">
        <f>G18+J18</f>
        <v>13036045.559999999</v>
      </c>
      <c r="E18" s="24">
        <f>C18+D18</f>
        <v>81646811.69</v>
      </c>
      <c r="F18" s="23">
        <v>66134137</v>
      </c>
      <c r="G18" s="23">
        <f>ROUND(F18*19%,2)</f>
        <v>12565486.03</v>
      </c>
      <c r="H18" s="24">
        <f>SUM(F18:G18)</f>
        <v>78699623.03</v>
      </c>
      <c r="I18" s="23">
        <f>1775472.78+701156.35</f>
        <v>2476629.13</v>
      </c>
      <c r="J18" s="23">
        <f>ROUND(I18*19%,2)</f>
        <v>470559.53</v>
      </c>
      <c r="K18" s="24">
        <v>0</v>
      </c>
      <c r="L18" s="22"/>
      <c r="M18" s="22"/>
      <c r="N18" s="23">
        <f>I18+J18</f>
        <v>2947188.66</v>
      </c>
      <c r="Q18" s="5"/>
    </row>
    <row r="19" spans="1:14" ht="15">
      <c r="A19" s="23" t="s">
        <v>28</v>
      </c>
      <c r="B19" s="23">
        <v>0</v>
      </c>
      <c r="C19" s="23">
        <f>F19+I19</f>
        <v>0</v>
      </c>
      <c r="D19" s="23">
        <f>G19+J19</f>
        <v>0</v>
      </c>
      <c r="E19" s="24">
        <f>C19+D19</f>
        <v>0</v>
      </c>
      <c r="F19" s="23">
        <v>0</v>
      </c>
      <c r="G19" s="23">
        <v>0</v>
      </c>
      <c r="H19" s="24">
        <v>0</v>
      </c>
      <c r="I19" s="23">
        <v>0</v>
      </c>
      <c r="J19" s="23">
        <v>0</v>
      </c>
      <c r="K19" s="24">
        <v>0</v>
      </c>
      <c r="L19" s="22"/>
      <c r="M19" s="22"/>
      <c r="N19" s="23">
        <v>0</v>
      </c>
    </row>
    <row r="20" spans="1:14" ht="15">
      <c r="A20" s="27" t="s">
        <v>29</v>
      </c>
      <c r="B20" s="28">
        <v>0</v>
      </c>
      <c r="C20" s="29">
        <f>SUM(C18:C19)</f>
        <v>68610766.13</v>
      </c>
      <c r="D20" s="29">
        <f aca="true" t="shared" si="3" ref="D20:N20">SUM(D18:D19)</f>
        <v>13036045.559999999</v>
      </c>
      <c r="E20" s="29">
        <f t="shared" si="3"/>
        <v>81646811.69</v>
      </c>
      <c r="F20" s="29">
        <f t="shared" si="3"/>
        <v>66134137</v>
      </c>
      <c r="G20" s="29">
        <f t="shared" si="3"/>
        <v>12565486.03</v>
      </c>
      <c r="H20" s="29">
        <f t="shared" si="3"/>
        <v>78699623.03</v>
      </c>
      <c r="I20" s="29">
        <f t="shared" si="3"/>
        <v>2476629.13</v>
      </c>
      <c r="J20" s="29">
        <f t="shared" si="3"/>
        <v>470559.53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2947188.66</v>
      </c>
    </row>
    <row r="21" spans="1:14" ht="15">
      <c r="A21" s="67" t="s">
        <v>45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22"/>
      <c r="M21" s="22"/>
      <c r="N21" s="22"/>
    </row>
    <row r="22" spans="1:14" ht="33.75" customHeight="1">
      <c r="A22" s="23" t="s">
        <v>30</v>
      </c>
      <c r="B22" s="23">
        <v>0</v>
      </c>
      <c r="C22" s="23">
        <f>SUM(C23:C24)</f>
        <v>111351</v>
      </c>
      <c r="D22" s="23">
        <f aca="true" t="shared" si="4" ref="D22:N22">SUM(D23:D24)</f>
        <v>21156.690000000002</v>
      </c>
      <c r="E22" s="23">
        <f t="shared" si="4"/>
        <v>132507.69</v>
      </c>
      <c r="F22" s="23">
        <f t="shared" si="4"/>
        <v>111351</v>
      </c>
      <c r="G22" s="23">
        <f t="shared" si="4"/>
        <v>21156.690000000002</v>
      </c>
      <c r="H22" s="23">
        <f t="shared" si="4"/>
        <v>132507.69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</row>
    <row r="23" spans="1:14" ht="45.75">
      <c r="A23" s="23" t="s">
        <v>31</v>
      </c>
      <c r="B23" s="23">
        <v>0</v>
      </c>
      <c r="C23" s="23">
        <f aca="true" t="shared" si="5" ref="C23:D26">F23+I23</f>
        <v>104557</v>
      </c>
      <c r="D23" s="23">
        <f t="shared" si="5"/>
        <v>19865.83</v>
      </c>
      <c r="E23" s="24">
        <f>C23+D23</f>
        <v>124422.83</v>
      </c>
      <c r="F23" s="23">
        <v>104557</v>
      </c>
      <c r="G23" s="23">
        <f>F23*19%</f>
        <v>19865.83</v>
      </c>
      <c r="H23" s="24">
        <f>SUM(F23:G23)</f>
        <v>124422.83</v>
      </c>
      <c r="I23" s="23">
        <v>0</v>
      </c>
      <c r="J23" s="23">
        <v>0</v>
      </c>
      <c r="K23" s="24">
        <v>0</v>
      </c>
      <c r="L23" s="22"/>
      <c r="M23" s="22"/>
      <c r="N23" s="23">
        <v>0</v>
      </c>
    </row>
    <row r="24" spans="1:14" ht="23.25">
      <c r="A24" s="23" t="s">
        <v>32</v>
      </c>
      <c r="B24" s="23">
        <v>0</v>
      </c>
      <c r="C24" s="23">
        <f t="shared" si="5"/>
        <v>6794</v>
      </c>
      <c r="D24" s="23">
        <f t="shared" si="5"/>
        <v>1290.8600000000001</v>
      </c>
      <c r="E24" s="24">
        <f>C24+D24</f>
        <v>8084.860000000001</v>
      </c>
      <c r="F24" s="23">
        <v>6794</v>
      </c>
      <c r="G24" s="23">
        <f>F24*19%</f>
        <v>1290.8600000000001</v>
      </c>
      <c r="H24" s="24">
        <f>SUM(F24:G24)</f>
        <v>8084.860000000001</v>
      </c>
      <c r="I24" s="23">
        <v>0</v>
      </c>
      <c r="J24" s="23">
        <v>0</v>
      </c>
      <c r="K24" s="24">
        <v>0</v>
      </c>
      <c r="L24" s="22"/>
      <c r="M24" s="22"/>
      <c r="N24" s="23">
        <v>0</v>
      </c>
    </row>
    <row r="25" spans="1:14" ht="23.25">
      <c r="A25" s="23" t="s">
        <v>33</v>
      </c>
      <c r="B25" s="23">
        <v>0</v>
      </c>
      <c r="C25" s="23">
        <f t="shared" si="5"/>
        <v>747500</v>
      </c>
      <c r="D25" s="23">
        <f t="shared" si="5"/>
        <v>0</v>
      </c>
      <c r="E25" s="24">
        <f>C25+D25</f>
        <v>747500</v>
      </c>
      <c r="F25" s="23">
        <v>747500</v>
      </c>
      <c r="G25" s="23">
        <v>0</v>
      </c>
      <c r="H25" s="24">
        <f>F25+G25</f>
        <v>747500</v>
      </c>
      <c r="I25" s="23">
        <v>0</v>
      </c>
      <c r="J25" s="23">
        <v>0</v>
      </c>
      <c r="K25" s="24">
        <v>0</v>
      </c>
      <c r="L25" s="22"/>
      <c r="M25" s="22"/>
      <c r="N25" s="23">
        <v>0</v>
      </c>
    </row>
    <row r="26" spans="1:14" ht="23.25">
      <c r="A26" s="23" t="s">
        <v>34</v>
      </c>
      <c r="B26" s="23">
        <v>0</v>
      </c>
      <c r="C26" s="23">
        <f t="shared" si="5"/>
        <v>3298869.01</v>
      </c>
      <c r="D26" s="23">
        <f t="shared" si="5"/>
        <v>626785.11</v>
      </c>
      <c r="E26" s="24">
        <f>N26</f>
        <v>3925654.1199999996</v>
      </c>
      <c r="F26" s="23">
        <v>0</v>
      </c>
      <c r="G26" s="23">
        <f>F26*19%</f>
        <v>0</v>
      </c>
      <c r="H26" s="24">
        <f>F26+G26</f>
        <v>0</v>
      </c>
      <c r="I26" s="23">
        <f>1094143+2204726.01</f>
        <v>3298869.01</v>
      </c>
      <c r="J26" s="23">
        <f>ROUND(I26*19%,2)</f>
        <v>626785.11</v>
      </c>
      <c r="K26" s="24">
        <v>0</v>
      </c>
      <c r="L26" s="22"/>
      <c r="M26" s="22"/>
      <c r="N26" s="23">
        <f>I26+J26</f>
        <v>3925654.1199999996</v>
      </c>
    </row>
    <row r="27" spans="1:17" ht="15">
      <c r="A27" s="27" t="s">
        <v>35</v>
      </c>
      <c r="B27" s="28">
        <v>0</v>
      </c>
      <c r="C27" s="29">
        <f>C22+C25+C26</f>
        <v>4157720.01</v>
      </c>
      <c r="D27" s="29">
        <f aca="true" t="shared" si="6" ref="D27:N27">D22+D25+D26</f>
        <v>647941.8</v>
      </c>
      <c r="E27" s="29">
        <f>E22+E25+E26</f>
        <v>4805661.81</v>
      </c>
      <c r="F27" s="29">
        <f t="shared" si="6"/>
        <v>858851</v>
      </c>
      <c r="G27" s="29">
        <f t="shared" si="6"/>
        <v>21156.690000000002</v>
      </c>
      <c r="H27" s="29">
        <f t="shared" si="6"/>
        <v>880007.69</v>
      </c>
      <c r="I27" s="29">
        <f t="shared" si="6"/>
        <v>3298869.01</v>
      </c>
      <c r="J27" s="29">
        <f t="shared" si="6"/>
        <v>626785.11</v>
      </c>
      <c r="K27" s="29">
        <f t="shared" si="6"/>
        <v>0</v>
      </c>
      <c r="L27" s="29">
        <f t="shared" si="6"/>
        <v>0</v>
      </c>
      <c r="M27" s="29">
        <f t="shared" si="6"/>
        <v>0</v>
      </c>
      <c r="N27" s="29">
        <f t="shared" si="6"/>
        <v>3925654.1199999996</v>
      </c>
      <c r="Q27" s="5"/>
    </row>
    <row r="28" spans="1:17" ht="15">
      <c r="A28" s="67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22"/>
      <c r="M28" s="22"/>
      <c r="N28" s="22"/>
      <c r="Q28" s="5"/>
    </row>
    <row r="29" spans="1:14" ht="45.75">
      <c r="A29" s="23" t="s">
        <v>37</v>
      </c>
      <c r="B29" s="23">
        <v>0</v>
      </c>
      <c r="C29" s="23">
        <f>F29+I29</f>
        <v>20999.14</v>
      </c>
      <c r="D29" s="23">
        <f>G29+J29</f>
        <v>3989.8366</v>
      </c>
      <c r="E29" s="23">
        <f>C29+D29</f>
        <v>24988.976599999998</v>
      </c>
      <c r="F29" s="23">
        <v>20999.14</v>
      </c>
      <c r="G29" s="23">
        <f>F29*19%</f>
        <v>3989.8366</v>
      </c>
      <c r="H29" s="23">
        <f>F29+G29</f>
        <v>24988.976599999998</v>
      </c>
      <c r="I29" s="23">
        <v>0</v>
      </c>
      <c r="J29" s="23">
        <v>0</v>
      </c>
      <c r="K29" s="23">
        <v>0</v>
      </c>
      <c r="L29" s="22"/>
      <c r="M29" s="22"/>
      <c r="N29" s="23">
        <v>0</v>
      </c>
    </row>
    <row r="30" spans="1:14" ht="15">
      <c r="A30" s="27" t="s">
        <v>38</v>
      </c>
      <c r="B30" s="28">
        <v>0</v>
      </c>
      <c r="C30" s="29">
        <f>F30+I30</f>
        <v>20999.14</v>
      </c>
      <c r="D30" s="29">
        <f>G30+J30</f>
        <v>3989.8366</v>
      </c>
      <c r="E30" s="29">
        <f>C30+D30</f>
        <v>24988.976599999998</v>
      </c>
      <c r="F30" s="29">
        <f>F29</f>
        <v>20999.14</v>
      </c>
      <c r="G30" s="29">
        <f>G29</f>
        <v>3989.8366</v>
      </c>
      <c r="H30" s="33">
        <f>F30+G30</f>
        <v>24988.976599999998</v>
      </c>
      <c r="I30" s="28">
        <v>0</v>
      </c>
      <c r="J30" s="28">
        <v>0</v>
      </c>
      <c r="K30" s="28">
        <v>0</v>
      </c>
      <c r="L30" s="18"/>
      <c r="M30" s="18"/>
      <c r="N30" s="27">
        <v>0</v>
      </c>
    </row>
    <row r="31" spans="1:14" ht="15">
      <c r="A31" s="67" t="s">
        <v>39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22"/>
      <c r="M31" s="22"/>
      <c r="N31" s="22"/>
    </row>
    <row r="32" spans="1:14" ht="23.25">
      <c r="A32" s="23" t="s">
        <v>40</v>
      </c>
      <c r="B32" s="23">
        <v>0</v>
      </c>
      <c r="C32" s="23">
        <f>F32+I32</f>
        <v>24000</v>
      </c>
      <c r="D32" s="23">
        <f>G33+J33</f>
        <v>4560</v>
      </c>
      <c r="E32" s="23">
        <f>C32+D32</f>
        <v>28560</v>
      </c>
      <c r="F32" s="23">
        <v>24000</v>
      </c>
      <c r="G32" s="23">
        <f>F32*19%</f>
        <v>4560</v>
      </c>
      <c r="H32" s="23">
        <f>F32+G32</f>
        <v>28560</v>
      </c>
      <c r="I32" s="23">
        <v>0</v>
      </c>
      <c r="J32" s="23">
        <v>0</v>
      </c>
      <c r="K32" s="23">
        <v>0</v>
      </c>
      <c r="L32" s="22"/>
      <c r="M32" s="22"/>
      <c r="N32" s="23">
        <v>0</v>
      </c>
    </row>
    <row r="33" spans="1:14" ht="15">
      <c r="A33" s="27" t="s">
        <v>41</v>
      </c>
      <c r="B33" s="28">
        <v>0</v>
      </c>
      <c r="C33" s="29">
        <f>F33+I33</f>
        <v>24000</v>
      </c>
      <c r="D33" s="29">
        <f>G32+J32</f>
        <v>4560</v>
      </c>
      <c r="E33" s="33">
        <f>C33+D33</f>
        <v>28560</v>
      </c>
      <c r="F33" s="33">
        <f>F32</f>
        <v>24000</v>
      </c>
      <c r="G33" s="33">
        <f>G32</f>
        <v>4560</v>
      </c>
      <c r="H33" s="33">
        <f>F33+G33</f>
        <v>28560</v>
      </c>
      <c r="I33" s="28">
        <v>0</v>
      </c>
      <c r="J33" s="28">
        <v>0</v>
      </c>
      <c r="K33" s="28">
        <v>0</v>
      </c>
      <c r="L33" s="18"/>
      <c r="M33" s="18"/>
      <c r="N33" s="27">
        <v>0</v>
      </c>
    </row>
    <row r="34" spans="1:14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2"/>
      <c r="M34" s="22"/>
      <c r="N34" s="22"/>
    </row>
    <row r="35" spans="1:14" ht="15">
      <c r="A35" s="34" t="s">
        <v>42</v>
      </c>
      <c r="B35" s="35">
        <v>0</v>
      </c>
      <c r="C35" s="36">
        <f>C9+C16+C20+C27+C30+C33</f>
        <v>75232750.72</v>
      </c>
      <c r="D35" s="36">
        <f>D9+D16+D20+D27+D30+D33</f>
        <v>14138993.003999999</v>
      </c>
      <c r="E35" s="36">
        <f>E9+E16+E20+E27+E30+E33</f>
        <v>89371743.724</v>
      </c>
      <c r="F35" s="36">
        <f aca="true" t="shared" si="7" ref="F35:N35">F33+F30+F27+F20+F16+F9</f>
        <v>69457252.58</v>
      </c>
      <c r="G35" s="36">
        <f t="shared" si="7"/>
        <v>13041648.363999998</v>
      </c>
      <c r="H35" s="36">
        <f t="shared" si="7"/>
        <v>82498900.944</v>
      </c>
      <c r="I35" s="36">
        <f t="shared" si="7"/>
        <v>5775498.14</v>
      </c>
      <c r="J35" s="36">
        <f>J33+J30+J27+J20+J16+J9</f>
        <v>1097344.6400000001</v>
      </c>
      <c r="K35" s="36">
        <f t="shared" si="7"/>
        <v>0</v>
      </c>
      <c r="L35" s="36">
        <f t="shared" si="7"/>
        <v>0</v>
      </c>
      <c r="M35" s="36">
        <f t="shared" si="7"/>
        <v>0</v>
      </c>
      <c r="N35" s="36">
        <f t="shared" si="7"/>
        <v>6872842.779999999</v>
      </c>
    </row>
    <row r="36" spans="3:14" s="58" customFormat="1" ht="12" hidden="1">
      <c r="C36" s="58" t="e">
        <f>C35-#REF!</f>
        <v>#REF!</v>
      </c>
      <c r="D36" s="58" t="e">
        <f>D35-#REF!</f>
        <v>#REF!</v>
      </c>
      <c r="E36" s="58" t="e">
        <f>E35-#REF!</f>
        <v>#REF!</v>
      </c>
      <c r="F36" s="58" t="e">
        <f>F35-#REF!</f>
        <v>#REF!</v>
      </c>
      <c r="G36" s="58" t="e">
        <f>G35-#REF!</f>
        <v>#REF!</v>
      </c>
      <c r="H36" s="58" t="e">
        <f>H35-#REF!</f>
        <v>#REF!</v>
      </c>
      <c r="I36" s="58" t="e">
        <f>I35-#REF!</f>
        <v>#REF!</v>
      </c>
      <c r="J36" s="58" t="e">
        <f>J35-#REF!</f>
        <v>#REF!</v>
      </c>
      <c r="K36" s="58" t="e">
        <f>K35-#REF!</f>
        <v>#REF!</v>
      </c>
      <c r="L36" s="58" t="e">
        <f>L35-#REF!</f>
        <v>#REF!</v>
      </c>
      <c r="M36" s="58" t="e">
        <f>M35-#REF!</f>
        <v>#REF!</v>
      </c>
      <c r="N36" s="58" t="e">
        <f>N35-#REF!</f>
        <v>#REF!</v>
      </c>
    </row>
    <row r="37" spans="4:8" ht="15" hidden="1">
      <c r="D37" s="51"/>
      <c r="E37" s="47"/>
      <c r="F37" s="48"/>
      <c r="G37" s="49"/>
      <c r="H37" s="50"/>
    </row>
    <row r="38" spans="3:8" ht="15" hidden="1">
      <c r="C38" s="58">
        <v>2623623.94</v>
      </c>
      <c r="D38" s="58">
        <f>ROUND(C38/1.19,2)</f>
        <v>2204726</v>
      </c>
      <c r="E38" s="59">
        <f>C38-D38</f>
        <v>418897.93999999994</v>
      </c>
      <c r="F38" s="60"/>
      <c r="G38" s="42"/>
      <c r="H38" s="42"/>
    </row>
    <row r="39" spans="1:8" ht="16.5" hidden="1">
      <c r="A39" s="6"/>
      <c r="B39" s="7"/>
      <c r="C39" s="61"/>
      <c r="D39" s="61"/>
      <c r="E39" s="59"/>
      <c r="F39" s="60"/>
      <c r="G39" s="42"/>
      <c r="H39" s="42"/>
    </row>
    <row r="40" spans="1:8" ht="15.75" hidden="1">
      <c r="A40" s="8"/>
      <c r="B40" s="7"/>
      <c r="C40" s="61">
        <v>834376.06</v>
      </c>
      <c r="D40" s="58">
        <f>ROUND(C40/1.19,2)</f>
        <v>701156.35</v>
      </c>
      <c r="E40" s="59">
        <f>C40-D40</f>
        <v>133219.71000000008</v>
      </c>
      <c r="F40" s="60"/>
      <c r="G40" s="7"/>
      <c r="H40" s="7"/>
    </row>
    <row r="41" spans="1:8" ht="15">
      <c r="A41" s="9"/>
      <c r="B41" s="9"/>
      <c r="C41" s="62"/>
      <c r="D41" s="62"/>
      <c r="E41" s="63"/>
      <c r="F41" s="60"/>
      <c r="G41" s="44"/>
      <c r="H41" s="7"/>
    </row>
    <row r="42" spans="1:8" ht="15">
      <c r="A42" s="1"/>
      <c r="B42" s="1"/>
      <c r="C42" s="1"/>
      <c r="D42" s="1"/>
      <c r="E42" s="37"/>
      <c r="F42" s="45"/>
      <c r="G42" s="45"/>
      <c r="H42" s="7"/>
    </row>
    <row r="43" spans="1:8" ht="15">
      <c r="A43" s="9"/>
      <c r="B43" s="9"/>
      <c r="C43" s="9"/>
      <c r="D43" s="9"/>
      <c r="E43" s="43"/>
      <c r="F43" s="45"/>
      <c r="G43" s="45"/>
      <c r="H43" s="7"/>
    </row>
    <row r="44" spans="1:8" ht="15">
      <c r="A44" s="1"/>
      <c r="B44" s="1"/>
      <c r="C44" s="1"/>
      <c r="D44" s="1"/>
      <c r="E44" s="37"/>
      <c r="F44" s="45"/>
      <c r="G44" s="7"/>
      <c r="H44" s="7"/>
    </row>
    <row r="45" spans="1:8" ht="15.75">
      <c r="A45" s="8"/>
      <c r="B45" s="7"/>
      <c r="C45" s="7"/>
      <c r="D45" s="7"/>
      <c r="E45" s="37"/>
      <c r="F45" s="45"/>
      <c r="G45" s="7"/>
      <c r="H45" s="7"/>
    </row>
    <row r="46" spans="1:8" ht="15">
      <c r="A46" s="1"/>
      <c r="B46" s="1"/>
      <c r="C46" s="1"/>
      <c r="D46" s="1"/>
      <c r="E46" s="37"/>
      <c r="F46" s="46"/>
      <c r="G46" s="7"/>
      <c r="H46" s="7"/>
    </row>
    <row r="47" spans="1:8" ht="15">
      <c r="A47" s="1"/>
      <c r="B47" s="1"/>
      <c r="C47" s="1"/>
      <c r="D47" s="1"/>
      <c r="E47" s="37"/>
      <c r="F47" s="46"/>
      <c r="G47" s="7"/>
      <c r="H47" s="7"/>
    </row>
    <row r="48" spans="1:6" ht="15.75">
      <c r="A48" s="8"/>
      <c r="B48" s="7"/>
      <c r="C48" s="7"/>
      <c r="D48" s="7"/>
      <c r="E48" s="7"/>
      <c r="F48" s="7"/>
    </row>
    <row r="49" spans="1:6" ht="16.5">
      <c r="A49" s="6"/>
      <c r="B49" s="7"/>
      <c r="C49" s="7"/>
      <c r="D49" s="7"/>
      <c r="E49" s="7"/>
      <c r="F49" s="7"/>
    </row>
    <row r="50" spans="1:6" ht="15.75">
      <c r="A50" s="8"/>
      <c r="B50" s="7"/>
      <c r="C50" s="7"/>
      <c r="D50" s="7"/>
      <c r="E50" s="7"/>
      <c r="F50" s="7"/>
    </row>
    <row r="51" spans="1:6" ht="15.75">
      <c r="A51" s="10"/>
      <c r="B51" s="7"/>
      <c r="C51" s="7"/>
      <c r="D51" s="7"/>
      <c r="E51" s="7"/>
      <c r="F51" s="7"/>
    </row>
    <row r="52" spans="1:6" ht="15">
      <c r="A52" s="1"/>
      <c r="B52" s="1"/>
      <c r="C52" s="1"/>
      <c r="D52" s="7"/>
      <c r="E52" s="7"/>
      <c r="F52" s="7"/>
    </row>
    <row r="53" spans="1:6" ht="15">
      <c r="A53" s="1"/>
      <c r="B53" s="1"/>
      <c r="C53" s="1"/>
      <c r="D53" s="7"/>
      <c r="E53" s="7"/>
      <c r="F53" s="7"/>
    </row>
    <row r="54" spans="1:6" ht="15">
      <c r="A54" s="1"/>
      <c r="B54" s="1"/>
      <c r="C54" s="1"/>
      <c r="D54" s="7"/>
      <c r="E54" s="7"/>
      <c r="F54" s="7"/>
    </row>
    <row r="55" spans="1:6" ht="198" customHeight="1">
      <c r="A55" s="1" t="s">
        <v>43</v>
      </c>
      <c r="B55" s="1"/>
      <c r="C55" s="1"/>
      <c r="D55" s="7"/>
      <c r="E55" s="7"/>
      <c r="F55" s="7"/>
    </row>
    <row r="56" spans="1:6" ht="15">
      <c r="A56" s="1" t="s">
        <v>44</v>
      </c>
      <c r="B56" s="1"/>
      <c r="C56" s="1"/>
      <c r="D56" s="7"/>
      <c r="E56" s="7"/>
      <c r="F56" s="7"/>
    </row>
    <row r="57" spans="1:6" ht="15.75">
      <c r="A57" s="11"/>
      <c r="B57" s="7"/>
      <c r="C57" s="7"/>
      <c r="D57" s="7"/>
      <c r="E57" s="7"/>
      <c r="F57" s="7"/>
    </row>
    <row r="58" spans="1:6" ht="15.75">
      <c r="A58" s="11"/>
      <c r="B58" s="7"/>
      <c r="C58" s="7"/>
      <c r="D58" s="7"/>
      <c r="E58" s="7"/>
      <c r="F58" s="7"/>
    </row>
    <row r="59" spans="1:6" ht="16.5">
      <c r="A59" s="6"/>
      <c r="B59" s="7"/>
      <c r="C59" s="7"/>
      <c r="D59" s="7"/>
      <c r="E59" s="7"/>
      <c r="F59" s="7"/>
    </row>
    <row r="60" spans="1:6" ht="15.75">
      <c r="A60" s="10"/>
      <c r="B60" s="7"/>
      <c r="C60" s="7"/>
      <c r="D60" s="7"/>
      <c r="E60" s="7"/>
      <c r="F60" s="7"/>
    </row>
    <row r="61" spans="1:6" ht="15.75">
      <c r="A61" s="10"/>
      <c r="B61" s="7"/>
      <c r="C61" s="7"/>
      <c r="D61" s="7"/>
      <c r="E61" s="7"/>
      <c r="F61" s="7"/>
    </row>
    <row r="62" spans="1:6" ht="15.75">
      <c r="A62" s="12"/>
      <c r="B62" s="12"/>
      <c r="C62" s="12"/>
      <c r="D62" s="12"/>
      <c r="E62" s="7"/>
      <c r="F62" s="7"/>
    </row>
    <row r="63" spans="1:6" ht="15">
      <c r="A63" s="1"/>
      <c r="B63" s="1"/>
      <c r="C63" s="13"/>
      <c r="D63" s="1"/>
      <c r="E63" s="7"/>
      <c r="F63" s="7"/>
    </row>
    <row r="64" spans="1:6" ht="15.75">
      <c r="A64" s="8"/>
      <c r="B64" s="7"/>
      <c r="C64" s="7"/>
      <c r="D64" s="7"/>
      <c r="E64" s="7"/>
      <c r="F64" s="7"/>
    </row>
    <row r="65" spans="1:6" ht="16.5">
      <c r="A65" s="6"/>
      <c r="B65" s="7"/>
      <c r="C65" s="7"/>
      <c r="D65" s="7"/>
      <c r="E65" s="7"/>
      <c r="F65" s="7"/>
    </row>
    <row r="66" spans="1:6" ht="15">
      <c r="A66" s="9"/>
      <c r="B66" s="9"/>
      <c r="C66" s="7"/>
      <c r="D66" s="7"/>
      <c r="E66" s="7"/>
      <c r="F66" s="7"/>
    </row>
    <row r="67" spans="1:6" ht="15">
      <c r="A67" s="1"/>
      <c r="B67" s="13"/>
      <c r="C67" s="7"/>
      <c r="D67" s="7"/>
      <c r="E67" s="7"/>
      <c r="F67" s="7"/>
    </row>
    <row r="68" spans="1:6" ht="15">
      <c r="A68" s="1"/>
      <c r="B68" s="1"/>
      <c r="C68" s="7"/>
      <c r="D68" s="7"/>
      <c r="E68" s="7"/>
      <c r="F68" s="7"/>
    </row>
    <row r="69" spans="17:18" ht="28.5" customHeight="1">
      <c r="Q69" s="14"/>
      <c r="R69" s="14"/>
    </row>
    <row r="70" ht="20.25" customHeight="1">
      <c r="Q70" s="15"/>
    </row>
    <row r="71" spans="14:19" ht="24" customHeight="1">
      <c r="N71" s="7"/>
      <c r="O71" s="7"/>
      <c r="P71" s="7"/>
      <c r="Q71" s="7"/>
      <c r="R71" s="7"/>
      <c r="S71" s="7"/>
    </row>
    <row r="72" spans="14:19" ht="47.25" customHeight="1">
      <c r="N72" s="7"/>
      <c r="O72" s="7"/>
      <c r="P72" s="7"/>
      <c r="Q72" s="37"/>
      <c r="R72" s="37"/>
      <c r="S72" s="37"/>
    </row>
    <row r="73" spans="14:19" ht="49.5" customHeight="1">
      <c r="N73" s="7"/>
      <c r="O73" s="7"/>
      <c r="P73" s="7"/>
      <c r="Q73" s="37"/>
      <c r="R73" s="37"/>
      <c r="S73" s="38"/>
    </row>
    <row r="74" spans="14:19" ht="49.5" customHeight="1">
      <c r="N74" s="7"/>
      <c r="O74" s="7"/>
      <c r="P74" s="7"/>
      <c r="Q74" s="1"/>
      <c r="R74" s="1"/>
      <c r="S74" s="38"/>
    </row>
    <row r="75" spans="14:19" ht="15">
      <c r="N75" s="7"/>
      <c r="O75" s="7"/>
      <c r="P75" s="7"/>
      <c r="Q75" s="1"/>
      <c r="R75" s="1"/>
      <c r="S75" s="38"/>
    </row>
    <row r="76" spans="14:19" ht="31.5" customHeight="1">
      <c r="N76" s="7"/>
      <c r="O76" s="7"/>
      <c r="P76" s="7"/>
      <c r="Q76" s="37"/>
      <c r="R76" s="37"/>
      <c r="S76" s="38"/>
    </row>
    <row r="77" spans="14:19" ht="39.75" customHeight="1">
      <c r="N77" s="39"/>
      <c r="O77" s="7"/>
      <c r="P77" s="7"/>
      <c r="Q77" s="1"/>
      <c r="R77" s="1"/>
      <c r="S77" s="38"/>
    </row>
    <row r="78" spans="14:19" ht="46.5" customHeight="1">
      <c r="N78" s="39"/>
      <c r="O78" s="7"/>
      <c r="P78" s="7"/>
      <c r="Q78" s="1"/>
      <c r="R78" s="1"/>
      <c r="S78" s="38"/>
    </row>
    <row r="79" spans="14:19" ht="64.5" customHeight="1">
      <c r="N79" s="7"/>
      <c r="O79" s="7"/>
      <c r="P79" s="7"/>
      <c r="Q79" s="37"/>
      <c r="R79" s="40"/>
      <c r="S79" s="41"/>
    </row>
    <row r="80" spans="14:19" ht="72.75" customHeight="1">
      <c r="N80" s="7"/>
      <c r="O80" s="7"/>
      <c r="P80" s="7"/>
      <c r="Q80" s="37"/>
      <c r="R80" s="37"/>
      <c r="S80" s="38"/>
    </row>
    <row r="81" spans="14:19" ht="15">
      <c r="N81" s="7"/>
      <c r="O81" s="7"/>
      <c r="P81" s="7"/>
      <c r="Q81" s="7"/>
      <c r="R81" s="7"/>
      <c r="S81" s="7"/>
    </row>
    <row r="82" spans="14:19" ht="15">
      <c r="N82" s="7"/>
      <c r="O82" s="7"/>
      <c r="P82" s="7"/>
      <c r="Q82" s="7"/>
      <c r="R82" s="7"/>
      <c r="S82" s="7"/>
    </row>
  </sheetData>
  <sheetProtection/>
  <mergeCells count="7">
    <mergeCell ref="A31:K31"/>
    <mergeCell ref="A2:A3"/>
    <mergeCell ref="A5:K5"/>
    <mergeCell ref="A10:K10"/>
    <mergeCell ref="A17:K17"/>
    <mergeCell ref="A21:K21"/>
    <mergeCell ref="A28:K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2022-11-23T06:57:36Z</dcterms:modified>
  <cp:category/>
  <cp:version/>
  <cp:contentType/>
  <cp:contentStatus/>
</cp:coreProperties>
</file>