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Buget" sheetId="1" r:id="rId1"/>
    <sheet name="Surse de Finantar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<sst xmlns="http://schemas.openxmlformats.org/spreadsheetml/2006/main" count="61" uniqueCount="60">
  <si>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>Cost Total fără TVA</t>
  </si>
  <si>
    <t>TVA</t>
  </si>
  <si>
    <t>Cost total</t>
  </si>
  <si>
    <t>Valoare eligibilă fără TVA</t>
  </si>
  <si>
    <t>TVA eligibilă</t>
  </si>
  <si>
    <t>Total eligibil</t>
  </si>
  <si>
    <t>Valoare neeligibilă fără TVA</t>
  </si>
  <si>
    <t>Valoare TVA neeligibilă</t>
  </si>
  <si>
    <t>Total neeligibil</t>
  </si>
  <si>
    <t>4=2+3</t>
  </si>
  <si>
    <t>7=5+6</t>
  </si>
  <si>
    <t>10=8+9</t>
  </si>
  <si>
    <t>Capitolul 1 - Cheltuieli pentru obținerea și amenajarea terenului</t>
  </si>
  <si>
    <t>1.1 Cheltuieli pentru achiziția de teren cu sau fără construcții</t>
  </si>
  <si>
    <t>1.2 Cheltuieli pentru amenajarea terenului</t>
  </si>
  <si>
    <t>1.3 Cheltuieli cu amenajări pentru protecţia mediului şi aducerea la starea iniţială</t>
  </si>
  <si>
    <t>Total Capitol 1</t>
  </si>
  <si>
    <t>Capitolul 2 - Cheltuieli pentru asigurarea utilităţilor necesare obiectivului</t>
  </si>
  <si>
    <t>2.1 Cheltuieli pentru asigurarea utilităţilor necesare obiectivului</t>
  </si>
  <si>
    <t>Total Capitol 2</t>
  </si>
  <si>
    <t>Capitolul 3 - Cheltuieli pentru proiectare și asistență tehnică</t>
  </si>
  <si>
    <t>3.1 Studii de teren (geotehnice, topografice, hidrologice, hidrogeotehnice, fotogrammetrice, topografice si de stabilire a terenului)</t>
  </si>
  <si>
    <t>3.2 Taxe pentru obținerea  de avize, acorduri și autorizații</t>
  </si>
  <si>
    <t>3.3 Proiectare și inginerie</t>
  </si>
  <si>
    <t xml:space="preserve">3.4 Cheltuieli pentru consultanță </t>
  </si>
  <si>
    <t xml:space="preserve">3.5. Cheltuieli cu asistență tehnică </t>
  </si>
  <si>
    <t>Total Capitol 3</t>
  </si>
  <si>
    <t>Capitolul 4 - Cheltuieli pentru investiția de bază</t>
  </si>
  <si>
    <t>4.1 Cheltuieli pentru construcții și instalații</t>
  </si>
  <si>
    <t>4.2. Dotări</t>
  </si>
  <si>
    <t>4.3 Construcţii, instalaţii si dotari - cheltuieli conexe investitiei de baza</t>
  </si>
  <si>
    <t>Total Capitol 4</t>
  </si>
  <si>
    <t>Capitolul 5 - Alte cheltuieli</t>
  </si>
  <si>
    <t>5.1. Organizare de şantier</t>
  </si>
  <si>
    <t>5.1.1 Cheltuieli pentru lucrări de construcții și instalații aferente organizării de șantier</t>
  </si>
  <si>
    <t>5.1.2 Cheltuieli conexe organizării de șantier</t>
  </si>
  <si>
    <t>5.2 Cheltuieli pentru comisioane, cote, taxe</t>
  </si>
  <si>
    <t>5.3.  Cheltuieli diverse si neprevazute</t>
  </si>
  <si>
    <t>Total Capitol 5</t>
  </si>
  <si>
    <t xml:space="preserve">Capitolul 6 Cheltuieli de informare și publicitatea </t>
  </si>
  <si>
    <t>6.1 Cheltuieli de informare și publicitatea pentru proiect, care rezultă din obligațiile beneficiarului</t>
  </si>
  <si>
    <t>Total Capitol 6</t>
  </si>
  <si>
    <t>Capitolul 7 Cheltuieli cu activitatea de audit financiar extern</t>
  </si>
  <si>
    <t>7.1. Cheltuieli cu activitatea de audit financiar extern</t>
  </si>
  <si>
    <t>Total Capitol 7</t>
  </si>
  <si>
    <t> Total general</t>
  </si>
  <si>
    <t>SURSE DE FINANŢARE</t>
  </si>
  <si>
    <t>VALOARE</t>
  </si>
  <si>
    <t>Valoarea totală a cererii de finanţare, din care :</t>
  </si>
  <si>
    <t>Valoarea totală neeligibilă, inclusiv TVA aferent</t>
  </si>
  <si>
    <t>Valoarea totală eligibilă</t>
  </si>
  <si>
    <t>Contribuţia proprie, din care :</t>
  </si>
  <si>
    <t>Contribuţia solicitantului la cheltuieli eligibile, inclusiv TVA aferent</t>
  </si>
  <si>
    <t>Contribuţia solicitantului la cheltuieli neeligibile, inclusiv TVA aferent</t>
  </si>
  <si>
    <t>ASISTENŢĂ FINANCIARĂ NERAMBURSABILĂ SOLICITATĂ</t>
  </si>
  <si>
    <t>Extindere, modernizare si dotare spatii Urgenta Spitalul de Pediatrie Pitesti</t>
  </si>
  <si>
    <t>SURSE DE FINANTARE</t>
  </si>
  <si>
    <t>BUGETUL PROIECTULUI</t>
  </si>
  <si>
    <t>Anexa nr............ La HCJA nr...................................................</t>
  </si>
  <si>
    <t>Anexa nr.......... La HCJA nr............................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</si>
</sst>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color indexed="63"/>
      <name val="Helvetic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0"/>
      <color rgb="FF333333"/>
      <name val="Helvetica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/>
    </xf>
    <xf numFmtId="0" fontId="44" fillId="33" borderId="12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3" fillId="34" borderId="11" xfId="0" applyFont="1" applyFill="1" applyBorder="1" applyAlignment="1">
      <alignment/>
    </xf>
    <xf numFmtId="0" fontId="43" fillId="34" borderId="12" xfId="0" applyFont="1" applyFill="1" applyBorder="1" applyAlignment="1">
      <alignment wrapText="1"/>
    </xf>
    <xf numFmtId="0" fontId="43" fillId="33" borderId="12" xfId="0" applyFont="1" applyFill="1" applyBorder="1" applyAlignment="1">
      <alignment wrapText="1"/>
    </xf>
    <xf numFmtId="0" fontId="43" fillId="0" borderId="13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2" fillId="33" borderId="12" xfId="0" applyFont="1" applyFill="1" applyBorder="1" applyAlignment="1">
      <alignment wrapText="1"/>
    </xf>
    <xf numFmtId="4" fontId="43" fillId="34" borderId="11" xfId="0" applyNumberFormat="1" applyFont="1" applyFill="1" applyBorder="1" applyAlignment="1">
      <alignment horizontal="right" wrapText="1"/>
    </xf>
    <xf numFmtId="4" fontId="46" fillId="34" borderId="11" xfId="0" applyNumberFormat="1" applyFont="1" applyFill="1" applyBorder="1" applyAlignment="1">
      <alignment horizontal="right" wrapText="1"/>
    </xf>
    <xf numFmtId="4" fontId="46" fillId="35" borderId="11" xfId="0" applyNumberFormat="1" applyFont="1" applyFill="1" applyBorder="1" applyAlignment="1">
      <alignment horizontal="right" wrapText="1"/>
    </xf>
    <xf numFmtId="4" fontId="43" fillId="34" borderId="12" xfId="0" applyNumberFormat="1" applyFont="1" applyFill="1" applyBorder="1" applyAlignment="1">
      <alignment horizontal="right" wrapText="1"/>
    </xf>
    <xf numFmtId="4" fontId="43" fillId="33" borderId="11" xfId="0" applyNumberFormat="1" applyFont="1" applyFill="1" applyBorder="1" applyAlignment="1">
      <alignment horizontal="right" wrapText="1"/>
    </xf>
    <xf numFmtId="4" fontId="42" fillId="33" borderId="11" xfId="0" applyNumberFormat="1" applyFont="1" applyFill="1" applyBorder="1" applyAlignment="1">
      <alignment wrapText="1"/>
    </xf>
    <xf numFmtId="4" fontId="42" fillId="33" borderId="11" xfId="0" applyNumberFormat="1" applyFont="1" applyFill="1" applyBorder="1" applyAlignment="1">
      <alignment horizontal="right" wrapText="1"/>
    </xf>
    <xf numFmtId="4" fontId="43" fillId="35" borderId="11" xfId="0" applyNumberFormat="1" applyFont="1" applyFill="1" applyBorder="1" applyAlignment="1">
      <alignment horizontal="right" wrapText="1"/>
    </xf>
    <xf numFmtId="0" fontId="43" fillId="35" borderId="12" xfId="0" applyFont="1" applyFill="1" applyBorder="1" applyAlignment="1">
      <alignment wrapText="1"/>
    </xf>
    <xf numFmtId="0" fontId="47" fillId="35" borderId="13" xfId="0" applyFont="1" applyFill="1" applyBorder="1" applyAlignment="1">
      <alignment vertical="top" wrapText="1"/>
    </xf>
    <xf numFmtId="0" fontId="48" fillId="35" borderId="13" xfId="0" applyFont="1" applyFill="1" applyBorder="1" applyAlignment="1">
      <alignment vertical="top" wrapText="1"/>
    </xf>
    <xf numFmtId="0" fontId="48" fillId="35" borderId="14" xfId="0" applyFont="1" applyFill="1" applyBorder="1" applyAlignment="1">
      <alignment vertical="top" wrapText="1"/>
    </xf>
    <xf numFmtId="0" fontId="48" fillId="35" borderId="15" xfId="0" applyFont="1" applyFill="1" applyBorder="1" applyAlignment="1">
      <alignment horizontal="center" vertical="top" wrapText="1"/>
    </xf>
    <xf numFmtId="4" fontId="48" fillId="35" borderId="15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9" fillId="0" borderId="0" xfId="0" applyFont="1" applyAlignment="1">
      <alignment horizontal="left" wrapText="1"/>
    </xf>
    <xf numFmtId="0" fontId="42" fillId="34" borderId="14" xfId="0" applyFont="1" applyFill="1" applyBorder="1" applyAlignment="1">
      <alignment wrapText="1"/>
    </xf>
    <xf numFmtId="0" fontId="42" fillId="34" borderId="16" xfId="0" applyFont="1" applyFill="1" applyBorder="1" applyAlignment="1">
      <alignment wrapText="1"/>
    </xf>
    <xf numFmtId="0" fontId="42" fillId="34" borderId="10" xfId="0" applyFont="1" applyFill="1" applyBorder="1" applyAlignment="1">
      <alignment wrapText="1"/>
    </xf>
    <xf numFmtId="0" fontId="50" fillId="33" borderId="17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40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75" zoomScaleNormal="75" zoomScalePageLayoutView="0" workbookViewId="0" topLeftCell="A1">
      <selection activeCell="N35" sqref="N35"/>
    </sheetView>
  </sheetViews>
  <sheetFormatPr defaultColWidth="9.140625" defaultRowHeight="15"/>
  <cols>
    <col min="1" max="1" width="30.28125" style="0" customWidth="1"/>
    <col min="2" max="2" width="17.421875" style="0" customWidth="1"/>
    <col min="3" max="3" width="15.8515625" style="0" customWidth="1"/>
    <col min="4" max="4" width="18.28125" style="0" customWidth="1"/>
    <col min="5" max="5" width="15.421875" style="0" customWidth="1"/>
    <col min="6" max="6" width="15.8515625" style="0" customWidth="1"/>
    <col min="7" max="7" width="19.57421875" style="0" customWidth="1"/>
    <col min="8" max="8" width="22.57421875" style="0" customWidth="1"/>
    <col min="9" max="9" width="19.140625" style="0" customWidth="1"/>
    <col min="10" max="10" width="18.140625" style="0" customWidth="1"/>
  </cols>
  <sheetData>
    <row r="1" ht="15">
      <c r="H1" t="s">
        <v>58</v>
      </c>
    </row>
    <row r="2" ht="15">
      <c r="A2" s="27" t="s">
        <v>57</v>
      </c>
    </row>
    <row r="3" spans="1:5" ht="15" customHeight="1">
      <c r="A3" s="28" t="s">
        <v>55</v>
      </c>
      <c r="B3" s="28"/>
      <c r="C3" s="28"/>
      <c r="D3" s="28"/>
      <c r="E3" s="28"/>
    </row>
    <row r="4" ht="15.75" thickBot="1"/>
    <row r="5" spans="1:10" ht="27" thickBot="1">
      <c r="A5" s="32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</row>
    <row r="6" spans="1:10" ht="15.75" thickBot="1">
      <c r="A6" s="33"/>
      <c r="B6" s="2"/>
      <c r="C6" s="2"/>
      <c r="D6" s="2" t="s">
        <v>9</v>
      </c>
      <c r="E6" s="2"/>
      <c r="F6" s="2"/>
      <c r="G6" s="2" t="s">
        <v>10</v>
      </c>
      <c r="H6" s="2"/>
      <c r="I6" s="2"/>
      <c r="J6" s="3" t="s">
        <v>11</v>
      </c>
    </row>
    <row r="7" spans="1:10" ht="15.75" thickBot="1">
      <c r="A7" s="4"/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ht="15.75" thickBot="1">
      <c r="A8" s="29" t="s">
        <v>12</v>
      </c>
      <c r="B8" s="30"/>
      <c r="C8" s="30"/>
      <c r="D8" s="30"/>
      <c r="E8" s="30"/>
      <c r="F8" s="30"/>
      <c r="G8" s="30"/>
      <c r="H8" s="30"/>
      <c r="I8" s="31"/>
      <c r="J8" s="6"/>
    </row>
    <row r="9" spans="1:10" ht="27" thickBot="1">
      <c r="A9" s="7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</row>
    <row r="10" spans="1:10" ht="43.5" customHeight="1" thickBot="1">
      <c r="A10" s="7" t="s">
        <v>14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</row>
    <row r="11" spans="1:10" ht="39.75" thickBot="1">
      <c r="A11" s="7" t="s">
        <v>15</v>
      </c>
      <c r="B11" s="12">
        <f>E11+H11</f>
        <v>0</v>
      </c>
      <c r="C11" s="12">
        <f>F11+H11</f>
        <v>0</v>
      </c>
      <c r="D11" s="13">
        <f>G11+J11</f>
        <v>0</v>
      </c>
      <c r="E11" s="19"/>
      <c r="F11" s="12"/>
      <c r="G11" s="12">
        <f>E11+F11</f>
        <v>0</v>
      </c>
      <c r="H11" s="12">
        <v>0</v>
      </c>
      <c r="I11" s="12">
        <v>0</v>
      </c>
      <c r="J11" s="12">
        <f>H11+I11</f>
        <v>0</v>
      </c>
    </row>
    <row r="12" spans="1:10" ht="15.75" thickBot="1">
      <c r="A12" s="8" t="s">
        <v>16</v>
      </c>
      <c r="B12" s="16">
        <f>B9+B10+B11</f>
        <v>0</v>
      </c>
      <c r="C12" s="16">
        <f aca="true" t="shared" si="0" ref="C12:J12">C9+C10+C11</f>
        <v>0</v>
      </c>
      <c r="D12" s="16">
        <f t="shared" si="0"/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</row>
    <row r="13" spans="1:10" ht="15.75" thickBot="1">
      <c r="A13" s="29" t="s">
        <v>17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52.5" customHeight="1" thickBot="1">
      <c r="A14" s="9" t="s">
        <v>18</v>
      </c>
      <c r="B14" s="15">
        <f>E14+H14</f>
        <v>124801.08</v>
      </c>
      <c r="C14" s="12">
        <f>F14+H14</f>
        <v>23712.2052</v>
      </c>
      <c r="D14" s="12">
        <f>G14+J14</f>
        <v>148513.2852</v>
      </c>
      <c r="E14" s="19">
        <v>124801.08</v>
      </c>
      <c r="F14" s="19">
        <f>E14*19%</f>
        <v>23712.2052</v>
      </c>
      <c r="G14" s="12">
        <f>E14+F14</f>
        <v>148513.2852</v>
      </c>
      <c r="H14" s="12">
        <v>0</v>
      </c>
      <c r="I14" s="12">
        <v>0</v>
      </c>
      <c r="J14" s="12">
        <v>0</v>
      </c>
    </row>
    <row r="15" spans="1:10" ht="15.75" thickBot="1">
      <c r="A15" s="8" t="s">
        <v>19</v>
      </c>
      <c r="B15" s="16">
        <f>B14</f>
        <v>124801.08</v>
      </c>
      <c r="C15" s="16">
        <f aca="true" t="shared" si="1" ref="C15:J15">C14</f>
        <v>23712.2052</v>
      </c>
      <c r="D15" s="16">
        <f t="shared" si="1"/>
        <v>148513.2852</v>
      </c>
      <c r="E15" s="16">
        <f t="shared" si="1"/>
        <v>124801.08</v>
      </c>
      <c r="F15" s="16">
        <f t="shared" si="1"/>
        <v>23712.2052</v>
      </c>
      <c r="G15" s="16">
        <f t="shared" si="1"/>
        <v>148513.2852</v>
      </c>
      <c r="H15" s="16">
        <f t="shared" si="1"/>
        <v>0</v>
      </c>
      <c r="I15" s="16">
        <f t="shared" si="1"/>
        <v>0</v>
      </c>
      <c r="J15" s="16">
        <f t="shared" si="1"/>
        <v>0</v>
      </c>
    </row>
    <row r="16" spans="1:10" ht="15.75" thickBot="1">
      <c r="A16" s="29" t="s">
        <v>20</v>
      </c>
      <c r="B16" s="30"/>
      <c r="C16" s="30"/>
      <c r="D16" s="30"/>
      <c r="E16" s="30"/>
      <c r="F16" s="30"/>
      <c r="G16" s="30"/>
      <c r="H16" s="30"/>
      <c r="I16" s="31"/>
      <c r="J16" s="6"/>
    </row>
    <row r="17" spans="1:10" ht="65.25" thickBot="1">
      <c r="A17" s="7" t="s">
        <v>21</v>
      </c>
      <c r="B17" s="12">
        <f aca="true" t="shared" si="2" ref="B17:D19">E17+H17</f>
        <v>5500</v>
      </c>
      <c r="C17" s="12">
        <f t="shared" si="2"/>
        <v>1045</v>
      </c>
      <c r="D17" s="12">
        <f t="shared" si="2"/>
        <v>6545</v>
      </c>
      <c r="E17" s="19">
        <v>5500</v>
      </c>
      <c r="F17" s="19">
        <f>E17*19%</f>
        <v>1045</v>
      </c>
      <c r="G17" s="12">
        <f>E17+F17</f>
        <v>6545</v>
      </c>
      <c r="H17" s="12">
        <v>0</v>
      </c>
      <c r="I17" s="12">
        <v>0</v>
      </c>
      <c r="J17" s="12">
        <v>0</v>
      </c>
    </row>
    <row r="18" spans="1:10" ht="27" thickBot="1">
      <c r="A18" s="7" t="s">
        <v>22</v>
      </c>
      <c r="B18" s="12">
        <f t="shared" si="2"/>
        <v>2702.8</v>
      </c>
      <c r="C18" s="12">
        <f t="shared" si="2"/>
        <v>513.532</v>
      </c>
      <c r="D18" s="12">
        <f t="shared" si="2"/>
        <v>3216.3320000000003</v>
      </c>
      <c r="E18" s="12">
        <v>2702.8</v>
      </c>
      <c r="F18" s="19">
        <f>E18*19%</f>
        <v>513.532</v>
      </c>
      <c r="G18" s="12">
        <f>E18+F18</f>
        <v>3216.3320000000003</v>
      </c>
      <c r="H18" s="19"/>
      <c r="I18" s="12">
        <f>H18*19%</f>
        <v>0</v>
      </c>
      <c r="J18" s="12">
        <f>H18+I18</f>
        <v>0</v>
      </c>
    </row>
    <row r="19" spans="1:10" ht="15.75" thickBot="1">
      <c r="A19" s="10" t="s">
        <v>23</v>
      </c>
      <c r="B19" s="12">
        <f t="shared" si="2"/>
        <v>136500</v>
      </c>
      <c r="C19" s="12">
        <f t="shared" si="2"/>
        <v>25935</v>
      </c>
      <c r="D19" s="12">
        <f t="shared" si="2"/>
        <v>162435</v>
      </c>
      <c r="E19" s="19">
        <v>133000</v>
      </c>
      <c r="F19" s="19">
        <f>E19*19%</f>
        <v>25270</v>
      </c>
      <c r="G19" s="12">
        <f>E19+F19</f>
        <v>158270</v>
      </c>
      <c r="H19" s="12">
        <v>3500</v>
      </c>
      <c r="I19" s="12">
        <f>H19*19%</f>
        <v>665</v>
      </c>
      <c r="J19" s="12">
        <f>H19+I19</f>
        <v>4165</v>
      </c>
    </row>
    <row r="20" spans="1:10" ht="15.75" thickBot="1">
      <c r="A20" s="7" t="s">
        <v>24</v>
      </c>
      <c r="B20" s="12">
        <f>E20+H20</f>
        <v>6000</v>
      </c>
      <c r="C20" s="12">
        <f>F20+H20</f>
        <v>1140</v>
      </c>
      <c r="D20" s="12">
        <f>G20+J20</f>
        <v>7140</v>
      </c>
      <c r="E20" s="19">
        <v>6000</v>
      </c>
      <c r="F20" s="19">
        <f>E20*19%</f>
        <v>1140</v>
      </c>
      <c r="G20" s="12">
        <f>E20+F20</f>
        <v>7140</v>
      </c>
      <c r="H20" s="12">
        <v>0</v>
      </c>
      <c r="I20" s="12">
        <v>0</v>
      </c>
      <c r="J20" s="12">
        <v>0</v>
      </c>
    </row>
    <row r="21" spans="1:10" ht="15.75" thickBot="1">
      <c r="A21" s="7" t="s">
        <v>25</v>
      </c>
      <c r="B21" s="12">
        <f>E21+H21</f>
        <v>32550</v>
      </c>
      <c r="C21" s="12">
        <f>F21+H21</f>
        <v>6184.5</v>
      </c>
      <c r="D21" s="12">
        <f>G21+J21</f>
        <v>38734.5</v>
      </c>
      <c r="E21" s="19">
        <v>32550</v>
      </c>
      <c r="F21" s="12">
        <f>E21*19%</f>
        <v>6184.5</v>
      </c>
      <c r="G21" s="12">
        <f>E21+F21</f>
        <v>38734.5</v>
      </c>
      <c r="H21" s="12">
        <v>0</v>
      </c>
      <c r="I21" s="12">
        <v>0</v>
      </c>
      <c r="J21" s="12">
        <v>0</v>
      </c>
    </row>
    <row r="22" spans="1:10" ht="15.75" thickBot="1">
      <c r="A22" s="8" t="s">
        <v>26</v>
      </c>
      <c r="B22" s="16">
        <f>B17+B18+B19+B20+B21</f>
        <v>183252.8</v>
      </c>
      <c r="C22" s="16">
        <f aca="true" t="shared" si="3" ref="C22:J22">C17+C18+C19+C20+C21</f>
        <v>34818.032</v>
      </c>
      <c r="D22" s="16">
        <f t="shared" si="3"/>
        <v>218070.832</v>
      </c>
      <c r="E22" s="16">
        <f t="shared" si="3"/>
        <v>179752.8</v>
      </c>
      <c r="F22" s="16">
        <f t="shared" si="3"/>
        <v>34153.032</v>
      </c>
      <c r="G22" s="16">
        <f t="shared" si="3"/>
        <v>213905.832</v>
      </c>
      <c r="H22" s="16">
        <f t="shared" si="3"/>
        <v>3500</v>
      </c>
      <c r="I22" s="16">
        <f t="shared" si="3"/>
        <v>665</v>
      </c>
      <c r="J22" s="16">
        <f t="shared" si="3"/>
        <v>4165</v>
      </c>
    </row>
    <row r="23" spans="1:10" ht="15.75" thickBot="1">
      <c r="A23" s="29" t="s">
        <v>27</v>
      </c>
      <c r="B23" s="30"/>
      <c r="C23" s="30"/>
      <c r="D23" s="30"/>
      <c r="E23" s="30"/>
      <c r="F23" s="30"/>
      <c r="G23" s="30"/>
      <c r="H23" s="30"/>
      <c r="I23" s="31"/>
      <c r="J23" s="6"/>
    </row>
    <row r="24" spans="1:10" ht="27" thickBot="1">
      <c r="A24" s="20" t="s">
        <v>28</v>
      </c>
      <c r="B24" s="19">
        <f aca="true" t="shared" si="4" ref="B24:D25">E24+H24</f>
        <v>1963797.78</v>
      </c>
      <c r="C24" s="19">
        <f t="shared" si="4"/>
        <v>373121.58080000005</v>
      </c>
      <c r="D24" s="19">
        <f t="shared" si="4"/>
        <v>2336919.3608</v>
      </c>
      <c r="E24" s="19">
        <v>1513826.32</v>
      </c>
      <c r="F24" s="14">
        <f>E24*19%</f>
        <v>287627.00080000004</v>
      </c>
      <c r="G24" s="14">
        <f>E24+F24</f>
        <v>1801453.3208</v>
      </c>
      <c r="H24" s="14">
        <v>449971.46</v>
      </c>
      <c r="I24" s="19">
        <v>85494.58</v>
      </c>
      <c r="J24" s="19">
        <f>H24+I24</f>
        <v>535466.04</v>
      </c>
    </row>
    <row r="25" spans="1:10" ht="15.75" thickBot="1">
      <c r="A25" s="7" t="s">
        <v>29</v>
      </c>
      <c r="B25" s="12">
        <f t="shared" si="4"/>
        <v>1092301.79</v>
      </c>
      <c r="C25" s="12">
        <f t="shared" si="4"/>
        <v>207537.3401</v>
      </c>
      <c r="D25" s="12">
        <f t="shared" si="4"/>
        <v>1299839.1301000002</v>
      </c>
      <c r="E25" s="12">
        <v>989138.37</v>
      </c>
      <c r="F25" s="14">
        <f>E25*19%</f>
        <v>187936.2903</v>
      </c>
      <c r="G25" s="14">
        <f>E25+F25</f>
        <v>1177074.6603</v>
      </c>
      <c r="H25" s="12">
        <v>103163.42</v>
      </c>
      <c r="I25" s="12">
        <f>H25*19%</f>
        <v>19601.0498</v>
      </c>
      <c r="J25" s="12">
        <f>H25+I25</f>
        <v>122764.46979999999</v>
      </c>
    </row>
    <row r="26" spans="1:10" ht="35.25" customHeight="1" thickBot="1">
      <c r="A26" s="7" t="s">
        <v>30</v>
      </c>
      <c r="B26" s="12">
        <v>0</v>
      </c>
      <c r="C26" s="12">
        <v>0</v>
      </c>
      <c r="D26" s="12">
        <v>0</v>
      </c>
      <c r="E26" s="12"/>
      <c r="F26" s="12"/>
      <c r="G26" s="12"/>
      <c r="H26" s="12"/>
      <c r="I26" s="12"/>
      <c r="J26" s="12"/>
    </row>
    <row r="27" spans="1:10" ht="15.75" thickBot="1">
      <c r="A27" s="8" t="s">
        <v>31</v>
      </c>
      <c r="B27" s="16">
        <f>B24+B25+B26</f>
        <v>3056099.5700000003</v>
      </c>
      <c r="C27" s="16">
        <f aca="true" t="shared" si="5" ref="C27:J27">C24+C25+C26</f>
        <v>580658.9209</v>
      </c>
      <c r="D27" s="16">
        <f t="shared" si="5"/>
        <v>3636758.4909</v>
      </c>
      <c r="E27" s="16">
        <f t="shared" si="5"/>
        <v>2502964.69</v>
      </c>
      <c r="F27" s="16">
        <f t="shared" si="5"/>
        <v>475563.29110000003</v>
      </c>
      <c r="G27" s="16">
        <f t="shared" si="5"/>
        <v>2978527.9811000004</v>
      </c>
      <c r="H27" s="16">
        <f t="shared" si="5"/>
        <v>553134.88</v>
      </c>
      <c r="I27" s="16">
        <f t="shared" si="5"/>
        <v>105095.6298</v>
      </c>
      <c r="J27" s="16">
        <f t="shared" si="5"/>
        <v>658230.5098</v>
      </c>
    </row>
    <row r="28" spans="1:10" ht="15.75" thickBot="1">
      <c r="A28" s="29" t="s">
        <v>32</v>
      </c>
      <c r="B28" s="30"/>
      <c r="C28" s="30"/>
      <c r="D28" s="30"/>
      <c r="E28" s="30"/>
      <c r="F28" s="30"/>
      <c r="G28" s="30"/>
      <c r="H28" s="30"/>
      <c r="I28" s="31"/>
      <c r="J28" s="6"/>
    </row>
    <row r="29" spans="1:10" ht="15.75" thickBot="1">
      <c r="A29" s="7" t="s">
        <v>33</v>
      </c>
      <c r="B29" s="12">
        <f>B30+B31</f>
        <v>28581.33</v>
      </c>
      <c r="C29" s="12">
        <f>C30+C31</f>
        <v>5430.4527</v>
      </c>
      <c r="D29" s="12">
        <f>D30+D31</f>
        <v>34011.782699999996</v>
      </c>
      <c r="E29" s="12">
        <f aca="true" t="shared" si="6" ref="E29:J29">E30+E31</f>
        <v>28581.33</v>
      </c>
      <c r="F29" s="12">
        <f t="shared" si="6"/>
        <v>5430.4527</v>
      </c>
      <c r="G29" s="12">
        <f t="shared" si="6"/>
        <v>34011.782699999996</v>
      </c>
      <c r="H29" s="12">
        <f t="shared" si="6"/>
        <v>0</v>
      </c>
      <c r="I29" s="12">
        <f t="shared" si="6"/>
        <v>0</v>
      </c>
      <c r="J29" s="12">
        <f t="shared" si="6"/>
        <v>0</v>
      </c>
    </row>
    <row r="30" spans="1:10" ht="39.75" thickBot="1">
      <c r="A30" s="7" t="s">
        <v>34</v>
      </c>
      <c r="B30" s="12">
        <f aca="true" t="shared" si="7" ref="B30:D33">E30+H30</f>
        <v>13449.32</v>
      </c>
      <c r="C30" s="12">
        <f t="shared" si="7"/>
        <v>2555.3708</v>
      </c>
      <c r="D30" s="12">
        <f t="shared" si="7"/>
        <v>16004.6908</v>
      </c>
      <c r="E30" s="19">
        <v>13449.32</v>
      </c>
      <c r="F30" s="12">
        <f>E30*19%</f>
        <v>2555.3708</v>
      </c>
      <c r="G30" s="12">
        <f>E30+F30</f>
        <v>16004.6908</v>
      </c>
      <c r="H30" s="12">
        <v>0</v>
      </c>
      <c r="I30" s="12">
        <v>0</v>
      </c>
      <c r="J30" s="12">
        <v>0</v>
      </c>
    </row>
    <row r="31" spans="1:10" ht="27" thickBot="1">
      <c r="A31" s="7" t="s">
        <v>35</v>
      </c>
      <c r="B31" s="12">
        <f t="shared" si="7"/>
        <v>15132.01</v>
      </c>
      <c r="C31" s="12">
        <f t="shared" si="7"/>
        <v>2875.0819</v>
      </c>
      <c r="D31" s="12">
        <f t="shared" si="7"/>
        <v>18007.0919</v>
      </c>
      <c r="E31" s="19">
        <v>15132.01</v>
      </c>
      <c r="F31" s="12">
        <f>E31*19%</f>
        <v>2875.0819</v>
      </c>
      <c r="G31" s="12">
        <f>E31+F31</f>
        <v>18007.0919</v>
      </c>
      <c r="H31" s="12">
        <v>0</v>
      </c>
      <c r="I31" s="12">
        <v>0</v>
      </c>
      <c r="J31" s="12">
        <v>0</v>
      </c>
    </row>
    <row r="32" spans="1:10" ht="27" thickBot="1">
      <c r="A32" s="7" t="s">
        <v>36</v>
      </c>
      <c r="B32" s="12">
        <f t="shared" si="7"/>
        <v>19007.35</v>
      </c>
      <c r="C32" s="12">
        <f t="shared" si="7"/>
        <v>325.03</v>
      </c>
      <c r="D32" s="12">
        <f t="shared" si="7"/>
        <v>19332.379999999997</v>
      </c>
      <c r="E32" s="19">
        <v>19007.35</v>
      </c>
      <c r="F32" s="12">
        <v>325.01</v>
      </c>
      <c r="G32" s="12">
        <f>E32+F32</f>
        <v>19332.359999999997</v>
      </c>
      <c r="H32" s="12">
        <v>0</v>
      </c>
      <c r="I32" s="12">
        <v>0.02</v>
      </c>
      <c r="J32" s="12">
        <f>H32+I32</f>
        <v>0.02</v>
      </c>
    </row>
    <row r="33" spans="1:10" ht="27" thickBot="1">
      <c r="A33" s="7" t="s">
        <v>37</v>
      </c>
      <c r="B33" s="12">
        <f t="shared" si="7"/>
        <v>24567.67</v>
      </c>
      <c r="C33" s="12">
        <f t="shared" si="7"/>
        <v>4667.8604</v>
      </c>
      <c r="D33" s="12">
        <f t="shared" si="7"/>
        <v>29235.5304</v>
      </c>
      <c r="E33" s="19">
        <v>111.16</v>
      </c>
      <c r="F33" s="12">
        <f>E33*19%</f>
        <v>21.1204</v>
      </c>
      <c r="G33" s="12">
        <f>E33+F33</f>
        <v>132.2804</v>
      </c>
      <c r="H33" s="12">
        <v>24456.51</v>
      </c>
      <c r="I33" s="12">
        <v>4646.74</v>
      </c>
      <c r="J33" s="12">
        <f>H33+I33</f>
        <v>29103.25</v>
      </c>
    </row>
    <row r="34" spans="1:10" ht="15.75" thickBot="1">
      <c r="A34" s="8" t="s">
        <v>38</v>
      </c>
      <c r="B34" s="16">
        <f>B29+B32+B33</f>
        <v>72156.35</v>
      </c>
      <c r="C34" s="16">
        <f>F34+I34</f>
        <v>10423.3431</v>
      </c>
      <c r="D34" s="16">
        <f aca="true" t="shared" si="8" ref="D34:J34">D29+D32+D33</f>
        <v>82579.69309999999</v>
      </c>
      <c r="E34" s="16">
        <f t="shared" si="8"/>
        <v>47699.840000000004</v>
      </c>
      <c r="F34" s="16">
        <f t="shared" si="8"/>
        <v>5776.5831</v>
      </c>
      <c r="G34" s="16">
        <f t="shared" si="8"/>
        <v>53476.4231</v>
      </c>
      <c r="H34" s="16">
        <f t="shared" si="8"/>
        <v>24456.51</v>
      </c>
      <c r="I34" s="16">
        <f t="shared" si="8"/>
        <v>4646.76</v>
      </c>
      <c r="J34" s="16">
        <f t="shared" si="8"/>
        <v>29103.27</v>
      </c>
    </row>
    <row r="35" spans="1:10" ht="15.75" thickBot="1">
      <c r="A35" s="29" t="s">
        <v>39</v>
      </c>
      <c r="B35" s="30"/>
      <c r="C35" s="30"/>
      <c r="D35" s="30"/>
      <c r="E35" s="30"/>
      <c r="F35" s="30"/>
      <c r="G35" s="30"/>
      <c r="H35" s="30"/>
      <c r="I35" s="31"/>
      <c r="J35" s="6"/>
    </row>
    <row r="36" spans="1:10" ht="39.75" thickBot="1">
      <c r="A36" s="7" t="s">
        <v>40</v>
      </c>
      <c r="B36" s="12">
        <f>E36+H36</f>
        <v>9500</v>
      </c>
      <c r="C36" s="12">
        <f>F36+I36</f>
        <v>1805</v>
      </c>
      <c r="D36" s="12">
        <f>G36+J36</f>
        <v>11305</v>
      </c>
      <c r="E36" s="19">
        <v>9500</v>
      </c>
      <c r="F36" s="19">
        <f>E36*19%</f>
        <v>1805</v>
      </c>
      <c r="G36" s="12">
        <f>E36+F36</f>
        <v>11305</v>
      </c>
      <c r="H36" s="12">
        <v>0</v>
      </c>
      <c r="I36" s="12">
        <v>0</v>
      </c>
      <c r="J36" s="12">
        <v>0</v>
      </c>
    </row>
    <row r="37" spans="1:10" ht="15.75" thickBot="1">
      <c r="A37" s="8" t="s">
        <v>41</v>
      </c>
      <c r="B37" s="16">
        <f>B36</f>
        <v>9500</v>
      </c>
      <c r="C37" s="16">
        <f aca="true" t="shared" si="9" ref="C37:J37">C36</f>
        <v>1805</v>
      </c>
      <c r="D37" s="16">
        <f t="shared" si="9"/>
        <v>11305</v>
      </c>
      <c r="E37" s="16">
        <f t="shared" si="9"/>
        <v>9500</v>
      </c>
      <c r="F37" s="16">
        <f t="shared" si="9"/>
        <v>1805</v>
      </c>
      <c r="G37" s="16">
        <f t="shared" si="9"/>
        <v>11305</v>
      </c>
      <c r="H37" s="16">
        <f t="shared" si="9"/>
        <v>0</v>
      </c>
      <c r="I37" s="16">
        <f t="shared" si="9"/>
        <v>0</v>
      </c>
      <c r="J37" s="16">
        <f t="shared" si="9"/>
        <v>0</v>
      </c>
    </row>
    <row r="38" spans="1:10" ht="15.75" thickBot="1">
      <c r="A38" s="29" t="s">
        <v>42</v>
      </c>
      <c r="B38" s="30"/>
      <c r="C38" s="30"/>
      <c r="D38" s="30"/>
      <c r="E38" s="30"/>
      <c r="F38" s="30"/>
      <c r="G38" s="30"/>
      <c r="H38" s="30"/>
      <c r="I38" s="30"/>
      <c r="J38" s="31"/>
    </row>
    <row r="39" spans="1:10" ht="27" thickBot="1">
      <c r="A39" s="7" t="s">
        <v>43</v>
      </c>
      <c r="B39" s="12">
        <f>E39+H39</f>
        <v>17000</v>
      </c>
      <c r="C39" s="12">
        <f>F39+I39</f>
        <v>3230</v>
      </c>
      <c r="D39" s="12">
        <f>G39+J39</f>
        <v>20230</v>
      </c>
      <c r="E39" s="19">
        <v>17000</v>
      </c>
      <c r="F39" s="12">
        <f>E39*19%</f>
        <v>3230</v>
      </c>
      <c r="G39" s="12">
        <f>E39+F39</f>
        <v>20230</v>
      </c>
      <c r="H39" s="12">
        <v>0</v>
      </c>
      <c r="I39" s="12">
        <v>0</v>
      </c>
      <c r="J39" s="12">
        <v>0</v>
      </c>
    </row>
    <row r="40" spans="1:10" ht="15.75" thickBot="1">
      <c r="A40" s="8" t="s">
        <v>44</v>
      </c>
      <c r="B40" s="17">
        <f>B39</f>
        <v>17000</v>
      </c>
      <c r="C40" s="17">
        <f aca="true" t="shared" si="10" ref="C40:J40">C39</f>
        <v>3230</v>
      </c>
      <c r="D40" s="17">
        <f t="shared" si="10"/>
        <v>20230</v>
      </c>
      <c r="E40" s="17">
        <f t="shared" si="10"/>
        <v>17000</v>
      </c>
      <c r="F40" s="17">
        <f t="shared" si="10"/>
        <v>3230</v>
      </c>
      <c r="G40" s="17">
        <f t="shared" si="10"/>
        <v>20230</v>
      </c>
      <c r="H40" s="17">
        <f t="shared" si="10"/>
        <v>0</v>
      </c>
      <c r="I40" s="17">
        <f t="shared" si="10"/>
        <v>0</v>
      </c>
      <c r="J40" s="17">
        <f t="shared" si="10"/>
        <v>0</v>
      </c>
    </row>
    <row r="41" spans="1:10" ht="15.75" thickBot="1">
      <c r="A41" s="11" t="s">
        <v>45</v>
      </c>
      <c r="B41" s="18">
        <f>B40+B37+B34+B27+B22+B15+B12</f>
        <v>3462809.8000000003</v>
      </c>
      <c r="C41" s="18">
        <f>C40+C37+C34+C27+C22+C15+C12</f>
        <v>654647.5012</v>
      </c>
      <c r="D41" s="18">
        <f aca="true" t="shared" si="11" ref="D41:J41">D40+D37+D34+D27+D22+D15+D12</f>
        <v>4117457.3011999996</v>
      </c>
      <c r="E41" s="18">
        <f t="shared" si="11"/>
        <v>2881718.4099999997</v>
      </c>
      <c r="F41" s="18">
        <f t="shared" si="11"/>
        <v>544240.1114</v>
      </c>
      <c r="G41" s="18">
        <f t="shared" si="11"/>
        <v>3425958.5214</v>
      </c>
      <c r="H41" s="18">
        <f t="shared" si="11"/>
        <v>581091.39</v>
      </c>
      <c r="I41" s="18">
        <f t="shared" si="11"/>
        <v>110407.38979999999</v>
      </c>
      <c r="J41" s="18">
        <f t="shared" si="11"/>
        <v>691498.7798</v>
      </c>
    </row>
  </sheetData>
  <sheetProtection/>
  <mergeCells count="9">
    <mergeCell ref="A3:E3"/>
    <mergeCell ref="A35:I35"/>
    <mergeCell ref="A38:J38"/>
    <mergeCell ref="A5:A6"/>
    <mergeCell ref="A8:I8"/>
    <mergeCell ref="A13:J13"/>
    <mergeCell ref="A16:I16"/>
    <mergeCell ref="A23:I23"/>
    <mergeCell ref="A28:I28"/>
  </mergeCells>
  <printOptions/>
  <pageMargins left="0.31496062992125984" right="0.2755905511811024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E18"/>
  <sheetViews>
    <sheetView zoomScalePageLayoutView="0" workbookViewId="0" topLeftCell="A1">
      <selection activeCell="J24" sqref="J24"/>
    </sheetView>
  </sheetViews>
  <sheetFormatPr defaultColWidth="9.140625" defaultRowHeight="15"/>
  <cols>
    <col min="3" max="3" width="48.421875" style="0" customWidth="1"/>
    <col min="4" max="4" width="34.28125" style="0" customWidth="1"/>
  </cols>
  <sheetData>
    <row r="1" ht="15">
      <c r="D1" t="s">
        <v>59</v>
      </c>
    </row>
    <row r="6" spans="3:5" ht="15">
      <c r="C6" s="34" t="s">
        <v>56</v>
      </c>
      <c r="D6" s="34"/>
      <c r="E6" s="26"/>
    </row>
    <row r="8" spans="3:4" ht="15">
      <c r="C8" s="35" t="s">
        <v>55</v>
      </c>
      <c r="D8" s="35"/>
    </row>
    <row r="10" ht="15.75" thickBot="1"/>
    <row r="11" spans="3:4" ht="15.75" thickBot="1">
      <c r="C11" s="23" t="s">
        <v>46</v>
      </c>
      <c r="D11" s="24" t="s">
        <v>47</v>
      </c>
    </row>
    <row r="12" spans="3:4" ht="15.75" thickBot="1">
      <c r="C12" s="22" t="s">
        <v>48</v>
      </c>
      <c r="D12" s="25">
        <f>D14+D17</f>
        <v>4117457.3</v>
      </c>
    </row>
    <row r="13" spans="3:4" ht="15.75" thickBot="1">
      <c r="C13" s="21" t="s">
        <v>49</v>
      </c>
      <c r="D13" s="25">
        <v>691498.78</v>
      </c>
    </row>
    <row r="14" spans="3:4" ht="15.75" thickBot="1">
      <c r="C14" s="21" t="s">
        <v>50</v>
      </c>
      <c r="D14" s="25">
        <v>3425958.52</v>
      </c>
    </row>
    <row r="15" spans="3:4" ht="15.75" thickBot="1">
      <c r="C15" s="22" t="s">
        <v>51</v>
      </c>
      <c r="D15" s="25">
        <f>D16+D17</f>
        <v>760017.9500000001</v>
      </c>
    </row>
    <row r="16" spans="3:4" ht="30.75" thickBot="1">
      <c r="C16" s="21" t="s">
        <v>52</v>
      </c>
      <c r="D16" s="25">
        <v>68519.17</v>
      </c>
    </row>
    <row r="17" spans="3:4" ht="30.75" thickBot="1">
      <c r="C17" s="21" t="s">
        <v>53</v>
      </c>
      <c r="D17" s="25">
        <f>D13</f>
        <v>691498.78</v>
      </c>
    </row>
    <row r="18" spans="3:4" ht="30.75" thickBot="1">
      <c r="C18" s="22" t="s">
        <v>54</v>
      </c>
      <c r="D18" s="25">
        <v>3357439.35</v>
      </c>
    </row>
  </sheetData>
  <sheetProtection/>
  <mergeCells count="2">
    <mergeCell ref="C6:D6"/>
    <mergeCell ref="C8:D8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2024-02-12T13:09:12Z</dcterms:modified>
  <cp:category/>
  <cp:version/>
  <cp:contentType/>
  <cp:contentStatus/>
</cp:coreProperties>
</file>