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 25 iulie " sheetId="153" r:id="rId1"/>
  </sheets>
  <definedNames>
    <definedName name="_xlnm.Print_Titles" localSheetId="0">' 25 iulie '!$12:$21</definedName>
  </definedNames>
  <calcPr calcId="152511"/>
</workbook>
</file>

<file path=xl/calcChain.xml><?xml version="1.0" encoding="utf-8"?>
<calcChain xmlns="http://schemas.openxmlformats.org/spreadsheetml/2006/main">
  <c r="D219" i="153" l="1"/>
  <c r="D199" i="153"/>
  <c r="D154" i="153"/>
  <c r="D149" i="153"/>
  <c r="D129" i="153"/>
  <c r="D104" i="153"/>
  <c r="C219" i="153"/>
  <c r="C199" i="153"/>
  <c r="C174" i="153"/>
  <c r="I174" i="153" s="1"/>
  <c r="C154" i="153"/>
  <c r="C149" i="153"/>
  <c r="I227" i="153"/>
  <c r="K227" i="153" s="1"/>
  <c r="I226" i="153"/>
  <c r="K226" i="153" s="1"/>
  <c r="I225" i="153"/>
  <c r="K225" i="153" s="1"/>
  <c r="I224" i="153"/>
  <c r="K224" i="153" s="1"/>
  <c r="I223" i="153"/>
  <c r="K223" i="153" s="1"/>
  <c r="I222" i="153"/>
  <c r="K222" i="153" s="1"/>
  <c r="I221" i="153"/>
  <c r="K221" i="153" s="1"/>
  <c r="I220" i="153"/>
  <c r="K220" i="153" s="1"/>
  <c r="I218" i="153"/>
  <c r="K218" i="153" s="1"/>
  <c r="I217" i="153"/>
  <c r="K217" i="153" s="1"/>
  <c r="I216" i="153"/>
  <c r="K216" i="153" s="1"/>
  <c r="I215" i="153"/>
  <c r="K215" i="153" s="1"/>
  <c r="I214" i="153"/>
  <c r="K214" i="153" s="1"/>
  <c r="I213" i="153"/>
  <c r="K213" i="153" s="1"/>
  <c r="I212" i="153"/>
  <c r="K212" i="153" s="1"/>
  <c r="I211" i="153"/>
  <c r="K211" i="153" s="1"/>
  <c r="I210" i="153"/>
  <c r="K210" i="153" s="1"/>
  <c r="I209" i="153"/>
  <c r="K209" i="153" s="1"/>
  <c r="I208" i="153"/>
  <c r="K208" i="153" s="1"/>
  <c r="I207" i="153"/>
  <c r="K207" i="153" s="1"/>
  <c r="C207" i="153"/>
  <c r="C206" i="153"/>
  <c r="I206" i="153" s="1"/>
  <c r="K206" i="153" s="1"/>
  <c r="C205" i="153"/>
  <c r="I205" i="153" s="1"/>
  <c r="K205" i="153" s="1"/>
  <c r="K204" i="153"/>
  <c r="C204" i="153"/>
  <c r="I204" i="153" s="1"/>
  <c r="I202" i="153"/>
  <c r="K202" i="153" s="1"/>
  <c r="I201" i="153"/>
  <c r="K201" i="153" s="1"/>
  <c r="I200" i="153"/>
  <c r="K200" i="153" s="1"/>
  <c r="C200" i="153"/>
  <c r="I199" i="153"/>
  <c r="K199" i="153" s="1"/>
  <c r="I198" i="153"/>
  <c r="K198" i="153" s="1"/>
  <c r="K197" i="153"/>
  <c r="I197" i="153"/>
  <c r="I196" i="153"/>
  <c r="K196" i="153" s="1"/>
  <c r="K195" i="153"/>
  <c r="I195" i="153"/>
  <c r="D194" i="153"/>
  <c r="I194" i="153" s="1"/>
  <c r="K194" i="153" s="1"/>
  <c r="C194" i="153"/>
  <c r="I193" i="153"/>
  <c r="K193" i="153" s="1"/>
  <c r="K192" i="153"/>
  <c r="I192" i="153"/>
  <c r="I191" i="153"/>
  <c r="K191" i="153" s="1"/>
  <c r="K190" i="153"/>
  <c r="I190" i="153"/>
  <c r="C189" i="153"/>
  <c r="I189" i="153" s="1"/>
  <c r="K189" i="153" s="1"/>
  <c r="I188" i="153"/>
  <c r="K188" i="153" s="1"/>
  <c r="I187" i="153"/>
  <c r="K187" i="153" s="1"/>
  <c r="C187" i="153"/>
  <c r="I186" i="153"/>
  <c r="K186" i="153" s="1"/>
  <c r="C185" i="153"/>
  <c r="I185" i="153" s="1"/>
  <c r="K185" i="153" s="1"/>
  <c r="I184" i="153"/>
  <c r="K184" i="153" s="1"/>
  <c r="D184" i="153"/>
  <c r="C184" i="153"/>
  <c r="I183" i="153"/>
  <c r="K183" i="153" s="1"/>
  <c r="I182" i="153"/>
  <c r="K182" i="153" s="1"/>
  <c r="I181" i="153"/>
  <c r="K181" i="153" s="1"/>
  <c r="I180" i="153"/>
  <c r="K180" i="153" s="1"/>
  <c r="I179" i="153"/>
  <c r="K179" i="153" s="1"/>
  <c r="I178" i="153"/>
  <c r="K178" i="153" s="1"/>
  <c r="J177" i="153"/>
  <c r="K177" i="153" s="1"/>
  <c r="I177" i="153"/>
  <c r="I176" i="153"/>
  <c r="I175" i="153"/>
  <c r="G174" i="153"/>
  <c r="I173" i="153"/>
  <c r="I172" i="153"/>
  <c r="K172" i="153" s="1"/>
  <c r="I171" i="153"/>
  <c r="K171" i="153" s="1"/>
  <c r="I170" i="153"/>
  <c r="K170" i="153" s="1"/>
  <c r="I169" i="153"/>
  <c r="K169" i="153" s="1"/>
  <c r="I167" i="153"/>
  <c r="K167" i="153" s="1"/>
  <c r="I166" i="153"/>
  <c r="K166" i="153" s="1"/>
  <c r="I165" i="153"/>
  <c r="K165" i="153" s="1"/>
  <c r="I164" i="153"/>
  <c r="K164" i="153" s="1"/>
  <c r="I163" i="153"/>
  <c r="K163" i="153" s="1"/>
  <c r="I162" i="153"/>
  <c r="K162" i="153" s="1"/>
  <c r="I161" i="153"/>
  <c r="I160" i="153"/>
  <c r="K160" i="153" s="1"/>
  <c r="I159" i="153"/>
  <c r="K159" i="153" s="1"/>
  <c r="I158" i="153"/>
  <c r="K158" i="153" s="1"/>
  <c r="I157" i="153"/>
  <c r="K157" i="153" s="1"/>
  <c r="I156" i="153"/>
  <c r="K156" i="153" s="1"/>
  <c r="I155" i="153"/>
  <c r="K155" i="153" s="1"/>
  <c r="I154" i="153"/>
  <c r="K154" i="153" s="1"/>
  <c r="I153" i="153"/>
  <c r="K153" i="153" s="1"/>
  <c r="I152" i="153"/>
  <c r="I151" i="153"/>
  <c r="K151" i="153" s="1"/>
  <c r="I150" i="153"/>
  <c r="I148" i="153"/>
  <c r="K148" i="153" s="1"/>
  <c r="H147" i="153"/>
  <c r="G147" i="153"/>
  <c r="F147" i="153"/>
  <c r="F142" i="153" s="1"/>
  <c r="E147" i="153"/>
  <c r="D147" i="153"/>
  <c r="D142" i="153" s="1"/>
  <c r="C147" i="153"/>
  <c r="H146" i="153"/>
  <c r="G146" i="153"/>
  <c r="G141" i="153" s="1"/>
  <c r="F146" i="153"/>
  <c r="E146" i="153"/>
  <c r="D146" i="153"/>
  <c r="D141" i="153" s="1"/>
  <c r="C146" i="153"/>
  <c r="H145" i="153"/>
  <c r="G145" i="153"/>
  <c r="F145" i="153"/>
  <c r="E145" i="153"/>
  <c r="D145" i="153"/>
  <c r="D140" i="153" s="1"/>
  <c r="C145" i="153"/>
  <c r="H144" i="153"/>
  <c r="G144" i="153"/>
  <c r="F144" i="153"/>
  <c r="E144" i="153"/>
  <c r="G142" i="153"/>
  <c r="E142" i="153"/>
  <c r="C142" i="153"/>
  <c r="I142" i="153" s="1"/>
  <c r="F141" i="153"/>
  <c r="E141" i="153"/>
  <c r="G140" i="153"/>
  <c r="F140" i="153"/>
  <c r="E140" i="153"/>
  <c r="C140" i="153"/>
  <c r="G139" i="153"/>
  <c r="F139" i="153"/>
  <c r="E139" i="153"/>
  <c r="I137" i="153"/>
  <c r="K137" i="153" s="1"/>
  <c r="I136" i="153"/>
  <c r="K136" i="153" s="1"/>
  <c r="I135" i="153"/>
  <c r="K135" i="153" s="1"/>
  <c r="I134" i="153"/>
  <c r="K134" i="153" s="1"/>
  <c r="C134" i="153"/>
  <c r="K133" i="153"/>
  <c r="I132" i="153"/>
  <c r="I131" i="153"/>
  <c r="C130" i="153"/>
  <c r="I130" i="153" s="1"/>
  <c r="D119" i="153"/>
  <c r="C129" i="153"/>
  <c r="K128" i="153"/>
  <c r="I128" i="153"/>
  <c r="C127" i="153"/>
  <c r="I127" i="153" s="1"/>
  <c r="K127" i="153" s="1"/>
  <c r="C126" i="153"/>
  <c r="I126" i="153" s="1"/>
  <c r="K126" i="153" s="1"/>
  <c r="C125" i="153"/>
  <c r="I125" i="153" s="1"/>
  <c r="K125" i="153" s="1"/>
  <c r="I124" i="153"/>
  <c r="K124" i="153" s="1"/>
  <c r="C124" i="153"/>
  <c r="D122" i="153"/>
  <c r="C122" i="153"/>
  <c r="I122" i="153" s="1"/>
  <c r="D121" i="153"/>
  <c r="C121" i="153"/>
  <c r="I121" i="153" s="1"/>
  <c r="D120" i="153"/>
  <c r="C120" i="153"/>
  <c r="I120" i="153" s="1"/>
  <c r="K117" i="153"/>
  <c r="I117" i="153"/>
  <c r="K116" i="153"/>
  <c r="I116" i="153"/>
  <c r="K115" i="153"/>
  <c r="I115" i="153"/>
  <c r="K114" i="153"/>
  <c r="G114" i="153"/>
  <c r="I114" i="153" s="1"/>
  <c r="K113" i="153"/>
  <c r="I113" i="153"/>
  <c r="I112" i="153"/>
  <c r="K112" i="153" s="1"/>
  <c r="I111" i="153"/>
  <c r="K111" i="153" s="1"/>
  <c r="I110" i="153"/>
  <c r="K110" i="153" s="1"/>
  <c r="K109" i="153"/>
  <c r="I109" i="153"/>
  <c r="I108" i="153"/>
  <c r="K108" i="153" s="1"/>
  <c r="I107" i="153"/>
  <c r="K107" i="153" s="1"/>
  <c r="I106" i="153"/>
  <c r="K106" i="153" s="1"/>
  <c r="K105" i="153"/>
  <c r="I105" i="153"/>
  <c r="C104" i="153"/>
  <c r="I104" i="153" s="1"/>
  <c r="K104" i="153" s="1"/>
  <c r="I103" i="153"/>
  <c r="K103" i="153" s="1"/>
  <c r="K102" i="153"/>
  <c r="I102" i="153"/>
  <c r="I101" i="153"/>
  <c r="K101" i="153" s="1"/>
  <c r="I100" i="153"/>
  <c r="K100" i="153" s="1"/>
  <c r="I99" i="153"/>
  <c r="K99" i="153" s="1"/>
  <c r="K98" i="153"/>
  <c r="I98" i="153"/>
  <c r="I97" i="153"/>
  <c r="K97" i="153" s="1"/>
  <c r="I96" i="153"/>
  <c r="K96" i="153" s="1"/>
  <c r="I95" i="153"/>
  <c r="K95" i="153" s="1"/>
  <c r="K94" i="153"/>
  <c r="I94" i="153"/>
  <c r="I93" i="153"/>
  <c r="K93" i="153" s="1"/>
  <c r="I92" i="153"/>
  <c r="K92" i="153" s="1"/>
  <c r="I91" i="153"/>
  <c r="K91" i="153" s="1"/>
  <c r="K90" i="153"/>
  <c r="I90" i="153"/>
  <c r="I89" i="153"/>
  <c r="K89" i="153" s="1"/>
  <c r="I88" i="153"/>
  <c r="K88" i="153" s="1"/>
  <c r="I87" i="153"/>
  <c r="K87" i="153" s="1"/>
  <c r="K86" i="153"/>
  <c r="I86" i="153"/>
  <c r="I85" i="153"/>
  <c r="K85" i="153" s="1"/>
  <c r="I84" i="153"/>
  <c r="K84" i="153" s="1"/>
  <c r="I83" i="153"/>
  <c r="K83" i="153" s="1"/>
  <c r="K82" i="153"/>
  <c r="I82" i="153"/>
  <c r="I81" i="153"/>
  <c r="K81" i="153" s="1"/>
  <c r="I80" i="153"/>
  <c r="K80" i="153" s="1"/>
  <c r="I79" i="153"/>
  <c r="K79" i="153" s="1"/>
  <c r="C79" i="153"/>
  <c r="K78" i="153"/>
  <c r="I78" i="153"/>
  <c r="C77" i="153"/>
  <c r="I77" i="153" s="1"/>
  <c r="K77" i="153" s="1"/>
  <c r="I76" i="153"/>
  <c r="K76" i="153" s="1"/>
  <c r="C76" i="153"/>
  <c r="C75" i="153"/>
  <c r="I75" i="153" s="1"/>
  <c r="K75" i="153" s="1"/>
  <c r="I74" i="153"/>
  <c r="K74" i="153" s="1"/>
  <c r="C74" i="153"/>
  <c r="K72" i="153"/>
  <c r="I72" i="153"/>
  <c r="K71" i="153"/>
  <c r="I71" i="153"/>
  <c r="K70" i="153"/>
  <c r="I70" i="153"/>
  <c r="K69" i="153"/>
  <c r="I69" i="153"/>
  <c r="K68" i="153"/>
  <c r="I68" i="153"/>
  <c r="K67" i="153"/>
  <c r="I67" i="153"/>
  <c r="K66" i="153"/>
  <c r="I66" i="153"/>
  <c r="K65" i="153"/>
  <c r="I65" i="153"/>
  <c r="K64" i="153"/>
  <c r="I64" i="153"/>
  <c r="K63" i="153"/>
  <c r="I63" i="153"/>
  <c r="K62" i="153"/>
  <c r="I62" i="153"/>
  <c r="K61" i="153"/>
  <c r="I61" i="153"/>
  <c r="K60" i="153"/>
  <c r="I60" i="153"/>
  <c r="K59" i="153"/>
  <c r="I59" i="153"/>
  <c r="K58" i="153"/>
  <c r="I58" i="153"/>
  <c r="K57" i="153"/>
  <c r="I57" i="153"/>
  <c r="K56" i="153"/>
  <c r="I56" i="153"/>
  <c r="K55" i="153"/>
  <c r="I55" i="153"/>
  <c r="K54" i="153"/>
  <c r="I54" i="153"/>
  <c r="K53" i="153"/>
  <c r="I53" i="153"/>
  <c r="C52" i="153"/>
  <c r="I52" i="153" s="1"/>
  <c r="K52" i="153" s="1"/>
  <c r="I51" i="153"/>
  <c r="K51" i="153" s="1"/>
  <c r="C51" i="153"/>
  <c r="C50" i="153"/>
  <c r="I50" i="153" s="1"/>
  <c r="K50" i="153" s="1"/>
  <c r="I49" i="153"/>
  <c r="K49" i="153" s="1"/>
  <c r="C49" i="153"/>
  <c r="K48" i="153"/>
  <c r="I48" i="153"/>
  <c r="K47" i="153"/>
  <c r="I47" i="153"/>
  <c r="K46" i="153"/>
  <c r="I46" i="153"/>
  <c r="K45" i="153"/>
  <c r="I45" i="153"/>
  <c r="K44" i="153"/>
  <c r="I44" i="153"/>
  <c r="K43" i="153"/>
  <c r="I43" i="153"/>
  <c r="C42" i="153"/>
  <c r="I42" i="153" s="1"/>
  <c r="K42" i="153" s="1"/>
  <c r="I41" i="153"/>
  <c r="K41" i="153" s="1"/>
  <c r="C41" i="153"/>
  <c r="C40" i="153"/>
  <c r="I40" i="153" s="1"/>
  <c r="K40" i="153" s="1"/>
  <c r="I39" i="153"/>
  <c r="K39" i="153" s="1"/>
  <c r="C39" i="153"/>
  <c r="C38" i="153"/>
  <c r="I38" i="153" s="1"/>
  <c r="K38" i="153" s="1"/>
  <c r="D37" i="153"/>
  <c r="C37" i="153"/>
  <c r="C32" i="153" s="1"/>
  <c r="D36" i="153"/>
  <c r="C36" i="153"/>
  <c r="I36" i="153" s="1"/>
  <c r="K36" i="153" s="1"/>
  <c r="D35" i="153"/>
  <c r="C35" i="153"/>
  <c r="I35" i="153" s="1"/>
  <c r="K35" i="153" s="1"/>
  <c r="D34" i="153"/>
  <c r="C34" i="153"/>
  <c r="I34" i="153" s="1"/>
  <c r="K34" i="153" s="1"/>
  <c r="J32" i="153"/>
  <c r="H32" i="153"/>
  <c r="G32" i="153"/>
  <c r="F32" i="153"/>
  <c r="E32" i="153"/>
  <c r="D32" i="153"/>
  <c r="J31" i="153"/>
  <c r="H31" i="153"/>
  <c r="G31" i="153"/>
  <c r="F31" i="153"/>
  <c r="E31" i="153"/>
  <c r="D31" i="153"/>
  <c r="J30" i="153"/>
  <c r="H30" i="153"/>
  <c r="G30" i="153"/>
  <c r="F30" i="153"/>
  <c r="E30" i="153"/>
  <c r="D30" i="153"/>
  <c r="J29" i="153"/>
  <c r="H29" i="153"/>
  <c r="G29" i="153"/>
  <c r="F29" i="153"/>
  <c r="E29" i="153"/>
  <c r="D29" i="153"/>
  <c r="C29" i="153"/>
  <c r="H27" i="153"/>
  <c r="H232" i="153" s="1"/>
  <c r="G27" i="153"/>
  <c r="G232" i="153" s="1"/>
  <c r="F27" i="153"/>
  <c r="F232" i="153" s="1"/>
  <c r="E27" i="153"/>
  <c r="D27" i="153"/>
  <c r="D232" i="153" s="1"/>
  <c r="H26" i="153"/>
  <c r="H231" i="153" s="1"/>
  <c r="G26" i="153"/>
  <c r="G231" i="153" s="1"/>
  <c r="F26" i="153"/>
  <c r="F231" i="153" s="1"/>
  <c r="E26" i="153"/>
  <c r="D26" i="153"/>
  <c r="D231" i="153" s="1"/>
  <c r="H25" i="153"/>
  <c r="H230" i="153" s="1"/>
  <c r="G25" i="153"/>
  <c r="G230" i="153" s="1"/>
  <c r="F25" i="153"/>
  <c r="F230" i="153" s="1"/>
  <c r="E25" i="153"/>
  <c r="D25" i="153"/>
  <c r="H24" i="153"/>
  <c r="H229" i="153" s="1"/>
  <c r="G24" i="153"/>
  <c r="G229" i="153" s="1"/>
  <c r="F24" i="153"/>
  <c r="F229" i="153" s="1"/>
  <c r="E24" i="153"/>
  <c r="E229" i="153" s="1"/>
  <c r="I219" i="153" l="1"/>
  <c r="K219" i="153" s="1"/>
  <c r="I29" i="153"/>
  <c r="K29" i="153" s="1"/>
  <c r="D24" i="153"/>
  <c r="C27" i="153"/>
  <c r="I32" i="153"/>
  <c r="K32" i="153" s="1"/>
  <c r="I149" i="153"/>
  <c r="C144" i="153"/>
  <c r="C139" i="153" s="1"/>
  <c r="I147" i="153"/>
  <c r="K147" i="153" s="1"/>
  <c r="K152" i="153"/>
  <c r="C30" i="153"/>
  <c r="I129" i="153"/>
  <c r="C119" i="153"/>
  <c r="C141" i="153"/>
  <c r="I141" i="153" s="1"/>
  <c r="D144" i="153"/>
  <c r="D139" i="153" s="1"/>
  <c r="D230" i="153"/>
  <c r="I37" i="153"/>
  <c r="K37" i="153" s="1"/>
  <c r="K132" i="153"/>
  <c r="I140" i="153"/>
  <c r="K142" i="153"/>
  <c r="J147" i="153"/>
  <c r="J142" i="153" s="1"/>
  <c r="J132" i="153" s="1"/>
  <c r="J122" i="153" s="1"/>
  <c r="J27" i="153" s="1"/>
  <c r="J232" i="153" s="1"/>
  <c r="K150" i="153"/>
  <c r="I145" i="153"/>
  <c r="I146" i="153"/>
  <c r="K161" i="153"/>
  <c r="J174" i="153"/>
  <c r="K173" i="153"/>
  <c r="K176" i="153"/>
  <c r="J176" i="153"/>
  <c r="J146" i="153" s="1"/>
  <c r="J141" i="153" s="1"/>
  <c r="J131" i="153" s="1"/>
  <c r="J121" i="153" s="1"/>
  <c r="J26" i="153" s="1"/>
  <c r="J231" i="153" s="1"/>
  <c r="C31" i="153"/>
  <c r="J175" i="153"/>
  <c r="J145" i="153" s="1"/>
  <c r="J140" i="153" s="1"/>
  <c r="J130" i="153" s="1"/>
  <c r="D229" i="153" l="1"/>
  <c r="I31" i="153"/>
  <c r="K31" i="153" s="1"/>
  <c r="C26" i="153"/>
  <c r="J144" i="153"/>
  <c r="J139" i="153" s="1"/>
  <c r="J129" i="153" s="1"/>
  <c r="J119" i="153" s="1"/>
  <c r="J24" i="153" s="1"/>
  <c r="J229" i="153" s="1"/>
  <c r="K174" i="153"/>
  <c r="I30" i="153"/>
  <c r="K30" i="153" s="1"/>
  <c r="C25" i="153"/>
  <c r="K149" i="153"/>
  <c r="I144" i="153"/>
  <c r="K141" i="153"/>
  <c r="K131" i="153"/>
  <c r="C232" i="153"/>
  <c r="I232" i="153" s="1"/>
  <c r="K232" i="153" s="1"/>
  <c r="I27" i="153"/>
  <c r="K27" i="153" s="1"/>
  <c r="K146" i="153"/>
  <c r="I119" i="153"/>
  <c r="C24" i="153"/>
  <c r="K121" i="153"/>
  <c r="J120" i="153"/>
  <c r="K130" i="153"/>
  <c r="K145" i="153"/>
  <c r="K140" i="153"/>
  <c r="K175" i="153"/>
  <c r="I139" i="153"/>
  <c r="K139" i="153" s="1"/>
  <c r="K122" i="153"/>
  <c r="K144" i="153" l="1"/>
  <c r="K129" i="153"/>
  <c r="K119" i="153"/>
  <c r="C230" i="153"/>
  <c r="I230" i="153" s="1"/>
  <c r="I25" i="153"/>
  <c r="C231" i="153"/>
  <c r="I231" i="153" s="1"/>
  <c r="K231" i="153" s="1"/>
  <c r="I26" i="153"/>
  <c r="K26" i="153" s="1"/>
  <c r="C229" i="153"/>
  <c r="I229" i="153" s="1"/>
  <c r="K229" i="153" s="1"/>
  <c r="I24" i="153"/>
  <c r="K24" i="153" s="1"/>
  <c r="J25" i="153"/>
  <c r="J230" i="153" s="1"/>
  <c r="K120" i="153"/>
  <c r="K25" i="153" l="1"/>
  <c r="K230" i="153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<sst xmlns="http://schemas.openxmlformats.org/spreadsheetml/2006/main" count="293" uniqueCount="129">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</sst>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209" activePane="bottomLeft" state="frozen"/>
      <selection pane="bottomLeft" activeCell="P218" sqref="P218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124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125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126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128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650029</v>
      </c>
      <c r="D24" s="36">
        <f t="shared" ref="D24:J27" si="0">D29+D109+D114+D119+D134</f>
        <v>787975</v>
      </c>
      <c r="E24" s="36">
        <f t="shared" si="0"/>
        <v>0</v>
      </c>
      <c r="F24" s="36">
        <f t="shared" si="0"/>
        <v>0</v>
      </c>
      <c r="G24" s="36">
        <f t="shared" si="0"/>
        <v>60740</v>
      </c>
      <c r="H24" s="36">
        <f t="shared" si="0"/>
        <v>0</v>
      </c>
      <c r="I24" s="36">
        <f>C24+D24+F24+G24</f>
        <v>1498744</v>
      </c>
      <c r="J24" s="36">
        <f t="shared" si="0"/>
        <v>143983</v>
      </c>
      <c r="K24" s="36">
        <f>I24-J24</f>
        <v>1354761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571628</v>
      </c>
      <c r="D25" s="36">
        <f t="shared" si="0"/>
        <v>716986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1288614</v>
      </c>
      <c r="J25" s="36">
        <f t="shared" si="0"/>
        <v>67870</v>
      </c>
      <c r="K25" s="36">
        <f t="shared" ref="K25:K88" si="2">I25-J25</f>
        <v>1220744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516686</v>
      </c>
      <c r="D26" s="36">
        <f t="shared" si="0"/>
        <v>717757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1234443</v>
      </c>
      <c r="J26" s="36">
        <f t="shared" si="0"/>
        <v>67870</v>
      </c>
      <c r="K26" s="36">
        <f t="shared" si="2"/>
        <v>1166573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511301</v>
      </c>
      <c r="D27" s="36">
        <f t="shared" si="0"/>
        <v>719394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1230695</v>
      </c>
      <c r="J27" s="36">
        <f t="shared" si="0"/>
        <v>67870</v>
      </c>
      <c r="K27" s="36">
        <f t="shared" si="2"/>
        <v>1162825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383342</v>
      </c>
      <c r="D29" s="60">
        <f t="shared" si="3"/>
        <v>410969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794311</v>
      </c>
      <c r="J29" s="60">
        <f t="shared" si="3"/>
        <v>0</v>
      </c>
      <c r="K29" s="36">
        <f t="shared" si="2"/>
        <v>794311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383339</v>
      </c>
      <c r="D30" s="60">
        <f t="shared" si="3"/>
        <v>435884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819223</v>
      </c>
      <c r="J30" s="60">
        <f t="shared" si="3"/>
        <v>0</v>
      </c>
      <c r="K30" s="36">
        <f t="shared" si="2"/>
        <v>819223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393896</v>
      </c>
      <c r="D31" s="60">
        <f t="shared" si="3"/>
        <v>437781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831677</v>
      </c>
      <c r="J31" s="60">
        <f t="shared" si="3"/>
        <v>0</v>
      </c>
      <c r="K31" s="36">
        <f t="shared" si="2"/>
        <v>831677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403440</v>
      </c>
      <c r="D32" s="60">
        <f t="shared" si="3"/>
        <v>438631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842071</v>
      </c>
      <c r="J32" s="60">
        <f t="shared" si="3"/>
        <v>0</v>
      </c>
      <c r="K32" s="36">
        <f t="shared" si="2"/>
        <v>842071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371547</v>
      </c>
      <c r="D34" s="60">
        <f t="shared" si="4"/>
        <v>0</v>
      </c>
      <c r="E34" s="61"/>
      <c r="F34" s="62"/>
      <c r="G34" s="60"/>
      <c r="H34" s="61"/>
      <c r="I34" s="63">
        <f t="shared" si="1"/>
        <v>371547</v>
      </c>
      <c r="J34" s="60"/>
      <c r="K34" s="36">
        <f t="shared" si="2"/>
        <v>371547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370909</v>
      </c>
      <c r="D35" s="60">
        <f t="shared" si="4"/>
        <v>0</v>
      </c>
      <c r="E35" s="61"/>
      <c r="F35" s="62"/>
      <c r="G35" s="60"/>
      <c r="H35" s="61"/>
      <c r="I35" s="63">
        <f t="shared" si="1"/>
        <v>370909</v>
      </c>
      <c r="J35" s="60"/>
      <c r="K35" s="36">
        <f t="shared" si="2"/>
        <v>370909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380568</v>
      </c>
      <c r="D36" s="60">
        <f t="shared" si="4"/>
        <v>0</v>
      </c>
      <c r="E36" s="61"/>
      <c r="F36" s="62"/>
      <c r="G36" s="60"/>
      <c r="H36" s="61"/>
      <c r="I36" s="63">
        <f t="shared" si="1"/>
        <v>380568</v>
      </c>
      <c r="J36" s="60"/>
      <c r="K36" s="36">
        <f t="shared" si="2"/>
        <v>380568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390222</v>
      </c>
      <c r="D37" s="60">
        <f t="shared" si="4"/>
        <v>0</v>
      </c>
      <c r="E37" s="61"/>
      <c r="F37" s="62"/>
      <c r="G37" s="60"/>
      <c r="H37" s="61"/>
      <c r="I37" s="63">
        <f t="shared" si="1"/>
        <v>390222</v>
      </c>
      <c r="J37" s="60"/>
      <c r="K37" s="36">
        <f t="shared" si="2"/>
        <v>390222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2</v>
      </c>
      <c r="D39" s="60"/>
      <c r="E39" s="61"/>
      <c r="F39" s="60"/>
      <c r="G39" s="60"/>
      <c r="H39" s="61"/>
      <c r="I39" s="63">
        <f t="shared" si="1"/>
        <v>2</v>
      </c>
      <c r="J39" s="66"/>
      <c r="K39" s="36">
        <f t="shared" si="2"/>
        <v>2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2</v>
      </c>
      <c r="D40" s="60"/>
      <c r="E40" s="61"/>
      <c r="F40" s="60"/>
      <c r="G40" s="60"/>
      <c r="H40" s="61"/>
      <c r="I40" s="63">
        <f t="shared" si="1"/>
        <v>2</v>
      </c>
      <c r="J40" s="66"/>
      <c r="K40" s="36">
        <f t="shared" si="2"/>
        <v>2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2</v>
      </c>
      <c r="D41" s="60"/>
      <c r="E41" s="61"/>
      <c r="F41" s="60"/>
      <c r="G41" s="60"/>
      <c r="H41" s="61"/>
      <c r="I41" s="63">
        <f t="shared" si="1"/>
        <v>2</v>
      </c>
      <c r="J41" s="66"/>
      <c r="K41" s="36">
        <f t="shared" si="2"/>
        <v>2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2</v>
      </c>
      <c r="D42" s="60"/>
      <c r="E42" s="61"/>
      <c r="F42" s="60"/>
      <c r="G42" s="60"/>
      <c r="H42" s="61"/>
      <c r="I42" s="63">
        <f t="shared" si="1"/>
        <v>2</v>
      </c>
      <c r="J42" s="66"/>
      <c r="K42" s="36">
        <f t="shared" si="2"/>
        <v>2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2</v>
      </c>
      <c r="D44" s="68"/>
      <c r="E44" s="69"/>
      <c r="F44" s="68"/>
      <c r="G44" s="68"/>
      <c r="H44" s="69"/>
      <c r="I44" s="63">
        <f t="shared" si="1"/>
        <v>2</v>
      </c>
      <c r="J44" s="66"/>
      <c r="K44" s="36">
        <f t="shared" si="2"/>
        <v>2</v>
      </c>
      <c r="M44" s="39"/>
    </row>
    <row r="45" spans="1:13" ht="19.5" customHeight="1" x14ac:dyDescent="0.25">
      <c r="A45" s="67"/>
      <c r="B45" s="64" t="s">
        <v>106</v>
      </c>
      <c r="C45" s="66">
        <v>2</v>
      </c>
      <c r="D45" s="68"/>
      <c r="E45" s="69"/>
      <c r="F45" s="68"/>
      <c r="G45" s="68"/>
      <c r="H45" s="69"/>
      <c r="I45" s="63">
        <f t="shared" si="1"/>
        <v>2</v>
      </c>
      <c r="J45" s="66"/>
      <c r="K45" s="36">
        <f t="shared" si="2"/>
        <v>2</v>
      </c>
      <c r="M45" s="39"/>
    </row>
    <row r="46" spans="1:13" ht="19.5" customHeight="1" x14ac:dyDescent="0.25">
      <c r="A46" s="67"/>
      <c r="B46" s="64" t="s">
        <v>107</v>
      </c>
      <c r="C46" s="66">
        <v>2</v>
      </c>
      <c r="D46" s="68"/>
      <c r="E46" s="69"/>
      <c r="F46" s="68"/>
      <c r="G46" s="68"/>
      <c r="H46" s="69"/>
      <c r="I46" s="63">
        <f t="shared" si="1"/>
        <v>2</v>
      </c>
      <c r="J46" s="66"/>
      <c r="K46" s="36">
        <f t="shared" si="2"/>
        <v>2</v>
      </c>
      <c r="M46" s="39"/>
    </row>
    <row r="47" spans="1:13" ht="19.5" customHeight="1" x14ac:dyDescent="0.25">
      <c r="A47" s="67"/>
      <c r="B47" s="64" t="s">
        <v>108</v>
      </c>
      <c r="C47" s="66">
        <v>2</v>
      </c>
      <c r="D47" s="68"/>
      <c r="E47" s="69"/>
      <c r="F47" s="68"/>
      <c r="G47" s="68"/>
      <c r="H47" s="69"/>
      <c r="I47" s="63">
        <f t="shared" si="1"/>
        <v>2</v>
      </c>
      <c r="J47" s="66"/>
      <c r="K47" s="36">
        <f t="shared" si="2"/>
        <v>2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151809</v>
      </c>
      <c r="D49" s="66"/>
      <c r="E49" s="70"/>
      <c r="F49" s="66"/>
      <c r="G49" s="66"/>
      <c r="H49" s="70"/>
      <c r="I49" s="63">
        <f t="shared" si="1"/>
        <v>151809</v>
      </c>
      <c r="J49" s="66"/>
      <c r="K49" s="36">
        <f t="shared" si="2"/>
        <v>151809</v>
      </c>
      <c r="M49" s="39"/>
    </row>
    <row r="50" spans="1:13" ht="24" customHeight="1" x14ac:dyDescent="0.25">
      <c r="A50" s="65"/>
      <c r="B50" s="64" t="s">
        <v>106</v>
      </c>
      <c r="C50" s="66">
        <f>C55+C60</f>
        <v>174654</v>
      </c>
      <c r="D50" s="66"/>
      <c r="E50" s="70"/>
      <c r="F50" s="66"/>
      <c r="G50" s="66"/>
      <c r="H50" s="70"/>
      <c r="I50" s="63">
        <f t="shared" si="1"/>
        <v>174654</v>
      </c>
      <c r="J50" s="66"/>
      <c r="K50" s="36">
        <f t="shared" si="2"/>
        <v>174654</v>
      </c>
      <c r="M50" s="39"/>
    </row>
    <row r="51" spans="1:13" ht="24" customHeight="1" x14ac:dyDescent="0.25">
      <c r="A51" s="65"/>
      <c r="B51" s="64" t="s">
        <v>107</v>
      </c>
      <c r="C51" s="66">
        <f>C56+C61</f>
        <v>184044</v>
      </c>
      <c r="D51" s="66"/>
      <c r="E51" s="70"/>
      <c r="F51" s="66"/>
      <c r="G51" s="66"/>
      <c r="H51" s="70"/>
      <c r="I51" s="63">
        <f t="shared" si="1"/>
        <v>184044</v>
      </c>
      <c r="J51" s="66"/>
      <c r="K51" s="36">
        <f t="shared" si="2"/>
        <v>184044</v>
      </c>
      <c r="M51" s="39"/>
    </row>
    <row r="52" spans="1:13" ht="24" customHeight="1" x14ac:dyDescent="0.25">
      <c r="A52" s="65"/>
      <c r="B52" s="64" t="s">
        <v>108</v>
      </c>
      <c r="C52" s="66">
        <f>C57+C62</f>
        <v>193434</v>
      </c>
      <c r="D52" s="66"/>
      <c r="E52" s="70"/>
      <c r="F52" s="66"/>
      <c r="G52" s="66"/>
      <c r="H52" s="70"/>
      <c r="I52" s="63">
        <f t="shared" si="1"/>
        <v>193434</v>
      </c>
      <c r="J52" s="66"/>
      <c r="K52" s="36">
        <f t="shared" si="2"/>
        <v>193434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v>151809</v>
      </c>
      <c r="D59" s="68"/>
      <c r="E59" s="69"/>
      <c r="F59" s="68"/>
      <c r="G59" s="68"/>
      <c r="H59" s="69"/>
      <c r="I59" s="63">
        <f t="shared" si="1"/>
        <v>151809</v>
      </c>
      <c r="J59" s="70"/>
      <c r="K59" s="36">
        <f t="shared" si="2"/>
        <v>151809</v>
      </c>
      <c r="M59" s="39"/>
    </row>
    <row r="60" spans="1:13" ht="15.75" customHeight="1" x14ac:dyDescent="0.25">
      <c r="A60" s="73"/>
      <c r="B60" s="64" t="s">
        <v>106</v>
      </c>
      <c r="C60" s="66">
        <v>174654</v>
      </c>
      <c r="D60" s="68"/>
      <c r="E60" s="69"/>
      <c r="F60" s="68"/>
      <c r="G60" s="68"/>
      <c r="H60" s="69"/>
      <c r="I60" s="63">
        <f t="shared" si="1"/>
        <v>174654</v>
      </c>
      <c r="J60" s="70"/>
      <c r="K60" s="36">
        <f t="shared" si="2"/>
        <v>174654</v>
      </c>
      <c r="M60" s="39"/>
    </row>
    <row r="61" spans="1:13" ht="19.5" customHeight="1" x14ac:dyDescent="0.25">
      <c r="A61" s="73"/>
      <c r="B61" s="64" t="s">
        <v>107</v>
      </c>
      <c r="C61" s="66">
        <v>184044</v>
      </c>
      <c r="D61" s="68"/>
      <c r="E61" s="69"/>
      <c r="F61" s="68"/>
      <c r="G61" s="68"/>
      <c r="H61" s="69"/>
      <c r="I61" s="63">
        <f t="shared" si="1"/>
        <v>184044</v>
      </c>
      <c r="J61" s="70"/>
      <c r="K61" s="36">
        <f t="shared" si="2"/>
        <v>184044</v>
      </c>
      <c r="M61" s="39"/>
    </row>
    <row r="62" spans="1:13" ht="16.5" customHeight="1" x14ac:dyDescent="0.25">
      <c r="A62" s="73"/>
      <c r="B62" s="64" t="s">
        <v>108</v>
      </c>
      <c r="C62" s="66">
        <v>193434</v>
      </c>
      <c r="D62" s="68"/>
      <c r="E62" s="69"/>
      <c r="F62" s="68"/>
      <c r="G62" s="68"/>
      <c r="H62" s="69"/>
      <c r="I62" s="63">
        <f t="shared" si="1"/>
        <v>193434</v>
      </c>
      <c r="J62" s="70"/>
      <c r="K62" s="36">
        <f t="shared" si="2"/>
        <v>193434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219736</v>
      </c>
      <c r="D74" s="66"/>
      <c r="E74" s="70"/>
      <c r="F74" s="66"/>
      <c r="G74" s="66"/>
      <c r="H74" s="70"/>
      <c r="I74" s="63">
        <f t="shared" si="1"/>
        <v>219736</v>
      </c>
      <c r="J74" s="70"/>
      <c r="K74" s="36">
        <f t="shared" si="2"/>
        <v>219736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196253</v>
      </c>
      <c r="D75" s="66"/>
      <c r="E75" s="70"/>
      <c r="F75" s="66"/>
      <c r="G75" s="66"/>
      <c r="H75" s="70"/>
      <c r="I75" s="63">
        <f t="shared" si="1"/>
        <v>196253</v>
      </c>
      <c r="J75" s="70"/>
      <c r="K75" s="36">
        <f t="shared" si="2"/>
        <v>196253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196522</v>
      </c>
      <c r="D76" s="66"/>
      <c r="E76" s="70"/>
      <c r="F76" s="66"/>
      <c r="G76" s="66"/>
      <c r="H76" s="70"/>
      <c r="I76" s="63">
        <f t="shared" si="1"/>
        <v>196522</v>
      </c>
      <c r="J76" s="70"/>
      <c r="K76" s="36">
        <f t="shared" si="2"/>
        <v>196522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196786</v>
      </c>
      <c r="D77" s="66"/>
      <c r="E77" s="70"/>
      <c r="F77" s="66"/>
      <c r="G77" s="66"/>
      <c r="H77" s="70"/>
      <c r="I77" s="63">
        <f t="shared" si="1"/>
        <v>196786</v>
      </c>
      <c r="J77" s="70"/>
      <c r="K77" s="36">
        <f t="shared" si="2"/>
        <v>196786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f>226555-10087</f>
        <v>216468</v>
      </c>
      <c r="D79" s="68"/>
      <c r="E79" s="69"/>
      <c r="F79" s="68"/>
      <c r="G79" s="68"/>
      <c r="H79" s="69"/>
      <c r="I79" s="63">
        <f t="shared" si="1"/>
        <v>216468</v>
      </c>
      <c r="J79" s="70"/>
      <c r="K79" s="36">
        <f t="shared" si="2"/>
        <v>216468</v>
      </c>
      <c r="M79" s="39"/>
    </row>
    <row r="80" spans="1:13" ht="14.25" customHeight="1" x14ac:dyDescent="0.25">
      <c r="A80" s="67"/>
      <c r="B80" s="64" t="s">
        <v>106</v>
      </c>
      <c r="C80" s="60">
        <v>192685</v>
      </c>
      <c r="D80" s="68"/>
      <c r="E80" s="69"/>
      <c r="F80" s="68"/>
      <c r="G80" s="68"/>
      <c r="H80" s="69"/>
      <c r="I80" s="63">
        <f t="shared" si="1"/>
        <v>192685</v>
      </c>
      <c r="J80" s="70"/>
      <c r="K80" s="36">
        <f t="shared" si="2"/>
        <v>192685</v>
      </c>
      <c r="M80" s="39"/>
    </row>
    <row r="81" spans="1:13" ht="14.25" customHeight="1" x14ac:dyDescent="0.25">
      <c r="A81" s="67"/>
      <c r="B81" s="64" t="s">
        <v>107</v>
      </c>
      <c r="C81" s="60">
        <v>192852</v>
      </c>
      <c r="D81" s="68"/>
      <c r="E81" s="69"/>
      <c r="F81" s="68"/>
      <c r="G81" s="68"/>
      <c r="H81" s="69"/>
      <c r="I81" s="63">
        <f t="shared" si="1"/>
        <v>192852</v>
      </c>
      <c r="J81" s="70"/>
      <c r="K81" s="36">
        <f t="shared" si="2"/>
        <v>192852</v>
      </c>
      <c r="M81" s="39"/>
    </row>
    <row r="82" spans="1:13" ht="14.25" customHeight="1" x14ac:dyDescent="0.25">
      <c r="A82" s="67"/>
      <c r="B82" s="64" t="s">
        <v>108</v>
      </c>
      <c r="C82" s="60">
        <v>193006</v>
      </c>
      <c r="D82" s="68"/>
      <c r="E82" s="69"/>
      <c r="F82" s="68"/>
      <c r="G82" s="68"/>
      <c r="H82" s="69"/>
      <c r="I82" s="63">
        <f t="shared" si="1"/>
        <v>193006</v>
      </c>
      <c r="J82" s="70"/>
      <c r="K82" s="36">
        <f t="shared" si="2"/>
        <v>193006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3268</v>
      </c>
      <c r="D94" s="68"/>
      <c r="E94" s="69"/>
      <c r="F94" s="68"/>
      <c r="G94" s="68"/>
      <c r="H94" s="69"/>
      <c r="I94" s="63">
        <f t="shared" si="7"/>
        <v>3268</v>
      </c>
      <c r="J94" s="70"/>
      <c r="K94" s="36">
        <f t="shared" si="8"/>
        <v>3268</v>
      </c>
      <c r="M94" s="39"/>
    </row>
    <row r="95" spans="1:13" ht="21" customHeight="1" x14ac:dyDescent="0.25">
      <c r="A95" s="73"/>
      <c r="B95" s="64" t="s">
        <v>106</v>
      </c>
      <c r="C95" s="66">
        <v>3568</v>
      </c>
      <c r="D95" s="68"/>
      <c r="E95" s="69"/>
      <c r="F95" s="68"/>
      <c r="G95" s="68"/>
      <c r="H95" s="69"/>
      <c r="I95" s="63">
        <f t="shared" si="7"/>
        <v>3568</v>
      </c>
      <c r="J95" s="70"/>
      <c r="K95" s="36">
        <f t="shared" si="8"/>
        <v>3568</v>
      </c>
      <c r="M95" s="39"/>
    </row>
    <row r="96" spans="1:13" ht="21" customHeight="1" x14ac:dyDescent="0.25">
      <c r="A96" s="73"/>
      <c r="B96" s="64" t="s">
        <v>107</v>
      </c>
      <c r="C96" s="66">
        <v>3670</v>
      </c>
      <c r="D96" s="68"/>
      <c r="E96" s="69"/>
      <c r="F96" s="68"/>
      <c r="G96" s="68"/>
      <c r="H96" s="69"/>
      <c r="I96" s="63">
        <f t="shared" si="7"/>
        <v>3670</v>
      </c>
      <c r="J96" s="70"/>
      <c r="K96" s="36">
        <f t="shared" si="8"/>
        <v>3670</v>
      </c>
      <c r="M96" s="39"/>
    </row>
    <row r="97" spans="1:13" ht="18.75" customHeight="1" x14ac:dyDescent="0.25">
      <c r="A97" s="73"/>
      <c r="B97" s="64" t="s">
        <v>108</v>
      </c>
      <c r="C97" s="66">
        <v>3780</v>
      </c>
      <c r="D97" s="68"/>
      <c r="E97" s="69"/>
      <c r="F97" s="68"/>
      <c r="G97" s="68"/>
      <c r="H97" s="69"/>
      <c r="I97" s="63">
        <f t="shared" si="7"/>
        <v>3780</v>
      </c>
      <c r="J97" s="70"/>
      <c r="K97" s="36">
        <f t="shared" si="8"/>
        <v>3780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f>11730+65</f>
        <v>11795</v>
      </c>
      <c r="D104" s="60">
        <f>410559+101+1+150+7+2+149</f>
        <v>410969</v>
      </c>
      <c r="E104" s="61"/>
      <c r="F104" s="68"/>
      <c r="G104" s="68"/>
      <c r="H104" s="61"/>
      <c r="I104" s="63">
        <f t="shared" si="7"/>
        <v>422764</v>
      </c>
      <c r="J104" s="70"/>
      <c r="K104" s="36">
        <f t="shared" si="8"/>
        <v>422764</v>
      </c>
      <c r="M104" s="39"/>
    </row>
    <row r="105" spans="1:13" ht="12.75" customHeight="1" x14ac:dyDescent="0.25">
      <c r="A105" s="58"/>
      <c r="B105" s="64" t="s">
        <v>106</v>
      </c>
      <c r="C105" s="60">
        <v>12430</v>
      </c>
      <c r="D105" s="60">
        <v>435884</v>
      </c>
      <c r="E105" s="61"/>
      <c r="F105" s="68"/>
      <c r="G105" s="68"/>
      <c r="H105" s="61"/>
      <c r="I105" s="63">
        <f t="shared" si="7"/>
        <v>448314</v>
      </c>
      <c r="J105" s="70"/>
      <c r="K105" s="36">
        <f t="shared" si="8"/>
        <v>448314</v>
      </c>
      <c r="M105" s="39"/>
    </row>
    <row r="106" spans="1:13" ht="12.75" customHeight="1" x14ac:dyDescent="0.25">
      <c r="A106" s="58"/>
      <c r="B106" s="64" t="s">
        <v>107</v>
      </c>
      <c r="C106" s="60">
        <v>13328</v>
      </c>
      <c r="D106" s="60">
        <v>437781</v>
      </c>
      <c r="E106" s="61"/>
      <c r="F106" s="68"/>
      <c r="G106" s="68"/>
      <c r="H106" s="61"/>
      <c r="I106" s="63">
        <f t="shared" si="7"/>
        <v>451109</v>
      </c>
      <c r="J106" s="70"/>
      <c r="K106" s="36">
        <f t="shared" si="8"/>
        <v>451109</v>
      </c>
      <c r="M106" s="39"/>
    </row>
    <row r="107" spans="1:13" ht="12.75" customHeight="1" x14ac:dyDescent="0.25">
      <c r="A107" s="58"/>
      <c r="B107" s="64" t="s">
        <v>108</v>
      </c>
      <c r="C107" s="60">
        <v>13218</v>
      </c>
      <c r="D107" s="60">
        <v>438631</v>
      </c>
      <c r="E107" s="61"/>
      <c r="F107" s="68"/>
      <c r="G107" s="68"/>
      <c r="H107" s="61"/>
      <c r="I107" s="63">
        <f t="shared" si="7"/>
        <v>451849</v>
      </c>
      <c r="J107" s="70"/>
      <c r="K107" s="36">
        <f t="shared" si="8"/>
        <v>451849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f>37730+23010</f>
        <v>60740</v>
      </c>
      <c r="H114" s="69"/>
      <c r="I114" s="63">
        <f t="shared" si="7"/>
        <v>60740</v>
      </c>
      <c r="J114" s="70"/>
      <c r="K114" s="36">
        <f t="shared" si="8"/>
        <v>60740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/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257063</v>
      </c>
      <c r="D119" s="60">
        <f t="shared" ref="D119:D122" si="9">D124+D129</f>
        <v>376980</v>
      </c>
      <c r="E119" s="61"/>
      <c r="F119" s="62"/>
      <c r="G119" s="60"/>
      <c r="H119" s="61"/>
      <c r="I119" s="63">
        <f t="shared" si="7"/>
        <v>634043</v>
      </c>
      <c r="J119" s="61">
        <f>J124+J129</f>
        <v>143983</v>
      </c>
      <c r="K119" s="36">
        <f t="shared" si="8"/>
        <v>490060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112499</v>
      </c>
      <c r="D120" s="60">
        <f t="shared" si="9"/>
        <v>281102</v>
      </c>
      <c r="E120" s="61"/>
      <c r="F120" s="62"/>
      <c r="G120" s="60"/>
      <c r="H120" s="61"/>
      <c r="I120" s="63">
        <f t="shared" si="7"/>
        <v>393601</v>
      </c>
      <c r="J120" s="61">
        <f t="shared" ref="J120:J122" si="10">J125+J130</f>
        <v>67870</v>
      </c>
      <c r="K120" s="36">
        <f t="shared" si="8"/>
        <v>325731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47000</v>
      </c>
      <c r="D121" s="60">
        <f t="shared" si="9"/>
        <v>279976</v>
      </c>
      <c r="E121" s="61"/>
      <c r="F121" s="62"/>
      <c r="G121" s="60"/>
      <c r="H121" s="61"/>
      <c r="I121" s="63">
        <f t="shared" si="7"/>
        <v>326976</v>
      </c>
      <c r="J121" s="61">
        <f t="shared" si="10"/>
        <v>67870</v>
      </c>
      <c r="K121" s="36">
        <f t="shared" si="8"/>
        <v>259106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32071</v>
      </c>
      <c r="D122" s="60">
        <f t="shared" si="9"/>
        <v>280763</v>
      </c>
      <c r="E122" s="61"/>
      <c r="F122" s="62"/>
      <c r="G122" s="60"/>
      <c r="H122" s="61"/>
      <c r="I122" s="63">
        <f t="shared" si="7"/>
        <v>312834</v>
      </c>
      <c r="J122" s="61">
        <f t="shared" si="10"/>
        <v>67870</v>
      </c>
      <c r="K122" s="36">
        <f t="shared" si="8"/>
        <v>244964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f>243370-4154+7245+1672+6</f>
        <v>248139</v>
      </c>
      <c r="D124" s="68">
        <v>15906</v>
      </c>
      <c r="E124" s="69"/>
      <c r="F124" s="68"/>
      <c r="G124" s="68"/>
      <c r="H124" s="69"/>
      <c r="I124" s="63">
        <f>C124+D124+F124+G124</f>
        <v>264045</v>
      </c>
      <c r="J124" s="70"/>
      <c r="K124" s="36">
        <f t="shared" si="8"/>
        <v>264045</v>
      </c>
      <c r="M124" s="39"/>
    </row>
    <row r="125" spans="1:13" ht="11.25" customHeight="1" x14ac:dyDescent="0.25">
      <c r="A125" s="67"/>
      <c r="B125" s="64" t="s">
        <v>106</v>
      </c>
      <c r="C125" s="60">
        <f>80690+13375</f>
        <v>94065</v>
      </c>
      <c r="D125" s="68">
        <v>0</v>
      </c>
      <c r="E125" s="69"/>
      <c r="F125" s="68"/>
      <c r="G125" s="68"/>
      <c r="H125" s="69"/>
      <c r="I125" s="63">
        <f>C125+D125+F125+G125</f>
        <v>94065</v>
      </c>
      <c r="J125" s="70"/>
      <c r="K125" s="36">
        <f t="shared" si="8"/>
        <v>94065</v>
      </c>
      <c r="M125" s="39"/>
    </row>
    <row r="126" spans="1:13" ht="11.25" customHeight="1" x14ac:dyDescent="0.25">
      <c r="A126" s="67"/>
      <c r="B126" s="64" t="s">
        <v>107</v>
      </c>
      <c r="C126" s="60">
        <f>33625+13375</f>
        <v>47000</v>
      </c>
      <c r="D126" s="68">
        <v>0</v>
      </c>
      <c r="E126" s="69"/>
      <c r="F126" s="68"/>
      <c r="G126" s="68"/>
      <c r="H126" s="69"/>
      <c r="I126" s="63">
        <f>C126+D126+F126+G126</f>
        <v>47000</v>
      </c>
      <c r="J126" s="70"/>
      <c r="K126" s="36">
        <f t="shared" si="8"/>
        <v>47000</v>
      </c>
      <c r="M126" s="39"/>
    </row>
    <row r="127" spans="1:13" ht="11.25" customHeight="1" x14ac:dyDescent="0.25">
      <c r="A127" s="67"/>
      <c r="B127" s="64" t="s">
        <v>108</v>
      </c>
      <c r="C127" s="60">
        <f>18696+13375</f>
        <v>32071</v>
      </c>
      <c r="D127" s="68">
        <v>0</v>
      </c>
      <c r="E127" s="69"/>
      <c r="F127" s="68"/>
      <c r="G127" s="68"/>
      <c r="H127" s="69"/>
      <c r="I127" s="63">
        <f>C127+D127+F127+G127</f>
        <v>32071</v>
      </c>
      <c r="J127" s="70"/>
      <c r="K127" s="36">
        <f t="shared" si="8"/>
        <v>32071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f>1572+7352</f>
        <v>8924</v>
      </c>
      <c r="D129" s="66">
        <f>341554+27+7240+8058+75+416+1755+1949</f>
        <v>361074</v>
      </c>
      <c r="E129" s="69"/>
      <c r="F129" s="68"/>
      <c r="G129" s="68"/>
      <c r="H129" s="70"/>
      <c r="I129" s="63">
        <f t="shared" si="7"/>
        <v>369998</v>
      </c>
      <c r="J129" s="70">
        <f>J139</f>
        <v>143983</v>
      </c>
      <c r="K129" s="36">
        <f t="shared" si="8"/>
        <v>226015</v>
      </c>
      <c r="M129" s="39"/>
    </row>
    <row r="130" spans="1:13" ht="11.25" customHeight="1" x14ac:dyDescent="0.25">
      <c r="A130" s="67"/>
      <c r="B130" s="64" t="s">
        <v>106</v>
      </c>
      <c r="C130" s="60">
        <f>786+17648</f>
        <v>18434</v>
      </c>
      <c r="D130" s="66">
        <v>281102</v>
      </c>
      <c r="E130" s="69"/>
      <c r="F130" s="68"/>
      <c r="G130" s="68"/>
      <c r="H130" s="70"/>
      <c r="I130" s="63">
        <f t="shared" si="7"/>
        <v>299536</v>
      </c>
      <c r="J130" s="70">
        <f>J140</f>
        <v>67870</v>
      </c>
      <c r="K130" s="36">
        <f t="shared" si="8"/>
        <v>231666</v>
      </c>
      <c r="M130" s="39"/>
    </row>
    <row r="131" spans="1:13" ht="11.25" customHeight="1" x14ac:dyDescent="0.25">
      <c r="A131" s="67"/>
      <c r="B131" s="64" t="s">
        <v>107</v>
      </c>
      <c r="C131" s="60">
        <v>0</v>
      </c>
      <c r="D131" s="66">
        <v>279976</v>
      </c>
      <c r="E131" s="69"/>
      <c r="F131" s="68"/>
      <c r="G131" s="68"/>
      <c r="H131" s="70"/>
      <c r="I131" s="63">
        <f t="shared" si="7"/>
        <v>279976</v>
      </c>
      <c r="J131" s="70">
        <f>J141</f>
        <v>67870</v>
      </c>
      <c r="K131" s="36">
        <f t="shared" si="8"/>
        <v>212106</v>
      </c>
      <c r="M131" s="39"/>
    </row>
    <row r="132" spans="1:13" ht="11.25" customHeight="1" x14ac:dyDescent="0.25">
      <c r="A132" s="67"/>
      <c r="B132" s="64" t="s">
        <v>108</v>
      </c>
      <c r="C132" s="60">
        <v>0</v>
      </c>
      <c r="D132" s="66">
        <v>280763</v>
      </c>
      <c r="E132" s="69"/>
      <c r="F132" s="68"/>
      <c r="G132" s="68"/>
      <c r="H132" s="70"/>
      <c r="I132" s="63">
        <f t="shared" si="7"/>
        <v>280763</v>
      </c>
      <c r="J132" s="70">
        <f>J142</f>
        <v>67870</v>
      </c>
      <c r="K132" s="36">
        <f t="shared" si="8"/>
        <v>212893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f>150+9474</f>
        <v>9624</v>
      </c>
      <c r="D134" s="66">
        <v>26</v>
      </c>
      <c r="E134" s="69"/>
      <c r="F134" s="75"/>
      <c r="G134" s="68"/>
      <c r="H134" s="70"/>
      <c r="I134" s="63">
        <f>C134+D134+F134+G134</f>
        <v>9650</v>
      </c>
      <c r="J134" s="70"/>
      <c r="K134" s="36">
        <f t="shared" si="8"/>
        <v>9650</v>
      </c>
      <c r="M134" s="39"/>
    </row>
    <row r="135" spans="1:13" ht="11.25" customHeight="1" x14ac:dyDescent="0.25">
      <c r="A135" s="58"/>
      <c r="B135" s="64" t="s">
        <v>106</v>
      </c>
      <c r="C135" s="60">
        <v>75790</v>
      </c>
      <c r="D135" s="66"/>
      <c r="E135" s="69"/>
      <c r="F135" s="75"/>
      <c r="G135" s="68"/>
      <c r="H135" s="70"/>
      <c r="I135" s="63">
        <f>C135+D135+F135+G135</f>
        <v>75790</v>
      </c>
      <c r="J135" s="70"/>
      <c r="K135" s="36">
        <f t="shared" si="8"/>
        <v>75790</v>
      </c>
      <c r="M135" s="39"/>
    </row>
    <row r="136" spans="1:13" ht="11.25" customHeight="1" x14ac:dyDescent="0.25">
      <c r="A136" s="58"/>
      <c r="B136" s="64" t="s">
        <v>107</v>
      </c>
      <c r="C136" s="60">
        <v>75790</v>
      </c>
      <c r="D136" s="66"/>
      <c r="E136" s="69"/>
      <c r="F136" s="75"/>
      <c r="G136" s="68"/>
      <c r="H136" s="70"/>
      <c r="I136" s="63">
        <f>C136+D136+F136+G136</f>
        <v>75790</v>
      </c>
      <c r="J136" s="70"/>
      <c r="K136" s="36">
        <f t="shared" si="8"/>
        <v>75790</v>
      </c>
      <c r="M136" s="39"/>
    </row>
    <row r="137" spans="1:13" ht="11.25" customHeight="1" x14ac:dyDescent="0.25">
      <c r="A137" s="58"/>
      <c r="B137" s="64" t="s">
        <v>108</v>
      </c>
      <c r="C137" s="60">
        <v>75790</v>
      </c>
      <c r="D137" s="66">
        <v>0</v>
      </c>
      <c r="E137" s="69"/>
      <c r="F137" s="75"/>
      <c r="G137" s="68"/>
      <c r="H137" s="70"/>
      <c r="I137" s="63">
        <f>C137+D137+F137+G137</f>
        <v>75790</v>
      </c>
      <c r="J137" s="70"/>
      <c r="K137" s="36">
        <f t="shared" si="8"/>
        <v>75790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780453</v>
      </c>
      <c r="D139" s="78">
        <f t="shared" si="11"/>
        <v>829132.99999999988</v>
      </c>
      <c r="E139" s="78">
        <f t="shared" si="11"/>
        <v>0</v>
      </c>
      <c r="F139" s="78">
        <f t="shared" si="11"/>
        <v>0</v>
      </c>
      <c r="G139" s="78">
        <f t="shared" si="11"/>
        <v>60740</v>
      </c>
      <c r="H139" s="48"/>
      <c r="I139" s="63">
        <f t="shared" si="7"/>
        <v>1670326</v>
      </c>
      <c r="J139" s="78">
        <f>J144+J199+J204+J219+J224</f>
        <v>143983</v>
      </c>
      <c r="K139" s="36">
        <f t="shared" si="8"/>
        <v>1526343</v>
      </c>
      <c r="M139" s="39"/>
    </row>
    <row r="140" spans="1:13" x14ac:dyDescent="0.25">
      <c r="A140" s="76"/>
      <c r="B140" s="80" t="s">
        <v>106</v>
      </c>
      <c r="C140" s="78">
        <f t="shared" si="11"/>
        <v>571628</v>
      </c>
      <c r="D140" s="78">
        <f t="shared" si="11"/>
        <v>716986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1288614</v>
      </c>
      <c r="J140" s="78">
        <f>J145+J200+J205+J220+J225</f>
        <v>67870</v>
      </c>
      <c r="K140" s="36">
        <f t="shared" si="8"/>
        <v>1220744</v>
      </c>
      <c r="M140" s="39"/>
    </row>
    <row r="141" spans="1:13" x14ac:dyDescent="0.25">
      <c r="A141" s="76"/>
      <c r="B141" s="80" t="s">
        <v>107</v>
      </c>
      <c r="C141" s="78">
        <f t="shared" si="11"/>
        <v>516686</v>
      </c>
      <c r="D141" s="78">
        <f t="shared" si="11"/>
        <v>717757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1234443</v>
      </c>
      <c r="J141" s="78">
        <f>J146+J201+J206+J221+J226</f>
        <v>67870</v>
      </c>
      <c r="K141" s="36">
        <f t="shared" si="8"/>
        <v>1166573</v>
      </c>
      <c r="M141" s="39"/>
    </row>
    <row r="142" spans="1:13" x14ac:dyDescent="0.25">
      <c r="A142" s="76"/>
      <c r="B142" s="80" t="s">
        <v>108</v>
      </c>
      <c r="C142" s="78">
        <f t="shared" si="11"/>
        <v>511301</v>
      </c>
      <c r="D142" s="78">
        <f t="shared" si="11"/>
        <v>719394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1230695</v>
      </c>
      <c r="J142" s="78">
        <f>J147+J202+J207+J222+J227</f>
        <v>67870</v>
      </c>
      <c r="K142" s="36">
        <f t="shared" si="8"/>
        <v>1162825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558543.47</v>
      </c>
      <c r="D144" s="60">
        <f t="shared" ref="D144:I144" si="12">D149+D154+D159+D164+D169+D174+D179+D184+D189+D194+D218</f>
        <v>726025.42999999993</v>
      </c>
      <c r="E144" s="60">
        <f t="shared" si="12"/>
        <v>0</v>
      </c>
      <c r="F144" s="60">
        <f t="shared" si="12"/>
        <v>0</v>
      </c>
      <c r="G144" s="60">
        <f t="shared" si="12"/>
        <v>26243</v>
      </c>
      <c r="H144" s="60">
        <f t="shared" si="12"/>
        <v>0</v>
      </c>
      <c r="I144" s="60">
        <f t="shared" si="12"/>
        <v>1310811.8999999999</v>
      </c>
      <c r="J144" s="60">
        <f>J149+J154+J159+J164+J169+J174+J179+J184+J189+J194</f>
        <v>143983</v>
      </c>
      <c r="K144" s="36">
        <f t="shared" si="8"/>
        <v>1166828.8999999999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480835</v>
      </c>
      <c r="D145" s="60">
        <f t="shared" ref="D145:I147" si="13">D150+D155+D160+D165+D170+D175+D180+D185+D190+D195</f>
        <v>716986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1197821</v>
      </c>
      <c r="J145" s="60">
        <f>J150+J155+J160+J165+J170+J175+J180+J185+J190+J195</f>
        <v>67870</v>
      </c>
      <c r="K145" s="36">
        <f t="shared" si="8"/>
        <v>1129951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484576</v>
      </c>
      <c r="D146" s="60">
        <f t="shared" si="13"/>
        <v>717757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1202333</v>
      </c>
      <c r="J146" s="60">
        <f>J151+J156+J161+J166+J171+J176+J181+J186+J191+J196</f>
        <v>67870</v>
      </c>
      <c r="K146" s="36">
        <f t="shared" si="8"/>
        <v>1134463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492853</v>
      </c>
      <c r="D147" s="60">
        <f t="shared" si="13"/>
        <v>719394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1212247</v>
      </c>
      <c r="J147" s="60">
        <f>J152+J157+J162+J167+J172+J177+J182+J187+J192+J197</f>
        <v>67870</v>
      </c>
      <c r="K147" s="36">
        <f t="shared" si="8"/>
        <v>1144377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f>180877-800-896</f>
        <v>179181</v>
      </c>
      <c r="D149" s="60">
        <f>500575-340+318-212+152.21</f>
        <v>500493.21</v>
      </c>
      <c r="E149" s="61"/>
      <c r="F149" s="68"/>
      <c r="G149" s="68"/>
      <c r="H149" s="61"/>
      <c r="I149" s="63">
        <f t="shared" si="7"/>
        <v>679674.21</v>
      </c>
      <c r="J149" s="70"/>
      <c r="K149" s="36">
        <f t="shared" si="8"/>
        <v>679674.21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177877</v>
      </c>
      <c r="D150" s="60">
        <v>501396</v>
      </c>
      <c r="E150" s="61"/>
      <c r="F150" s="68"/>
      <c r="G150" s="68"/>
      <c r="H150" s="61"/>
      <c r="I150" s="63">
        <f t="shared" si="7"/>
        <v>679273</v>
      </c>
      <c r="J150" s="70"/>
      <c r="K150" s="36">
        <f t="shared" si="8"/>
        <v>679273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177877</v>
      </c>
      <c r="D151" s="60">
        <v>501794</v>
      </c>
      <c r="E151" s="61"/>
      <c r="F151" s="68"/>
      <c r="G151" s="68"/>
      <c r="H151" s="61"/>
      <c r="I151" s="63">
        <f t="shared" si="7"/>
        <v>679671</v>
      </c>
      <c r="J151" s="70"/>
      <c r="K151" s="36">
        <f t="shared" si="8"/>
        <v>679671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177877</v>
      </c>
      <c r="D152" s="60">
        <v>502104</v>
      </c>
      <c r="E152" s="61"/>
      <c r="F152" s="68"/>
      <c r="G152" s="68"/>
      <c r="H152" s="61"/>
      <c r="I152" s="63">
        <f t="shared" si="7"/>
        <v>679981</v>
      </c>
      <c r="J152" s="70"/>
      <c r="K152" s="36">
        <f t="shared" si="8"/>
        <v>679981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 x14ac:dyDescent="0.25">
      <c r="A154" s="82"/>
      <c r="B154" s="64" t="s">
        <v>105</v>
      </c>
      <c r="C154" s="60">
        <f>72319-200+57+790.18-9879.08+800+669.37</f>
        <v>64556.469999999994</v>
      </c>
      <c r="D154" s="60">
        <f>206847-356+136.36+1+103-25-23+319-67+212+802.86</f>
        <v>207950.21999999997</v>
      </c>
      <c r="E154" s="61"/>
      <c r="F154" s="68"/>
      <c r="G154" s="68"/>
      <c r="H154" s="61"/>
      <c r="I154" s="63">
        <f t="shared" si="14"/>
        <v>272506.68999999994</v>
      </c>
      <c r="J154" s="70"/>
      <c r="K154" s="36">
        <f t="shared" si="15"/>
        <v>272506.68999999994</v>
      </c>
      <c r="M154" s="39"/>
    </row>
    <row r="155" spans="1:14" x14ac:dyDescent="0.25">
      <c r="A155" s="82"/>
      <c r="B155" s="64" t="s">
        <v>106</v>
      </c>
      <c r="C155" s="60">
        <v>72907</v>
      </c>
      <c r="D155" s="60">
        <v>213691</v>
      </c>
      <c r="E155" s="61"/>
      <c r="F155" s="68"/>
      <c r="G155" s="68"/>
      <c r="H155" s="61"/>
      <c r="I155" s="63">
        <f t="shared" si="14"/>
        <v>286598</v>
      </c>
      <c r="J155" s="70"/>
      <c r="K155" s="36">
        <f t="shared" si="15"/>
        <v>286598</v>
      </c>
      <c r="M155" s="39"/>
    </row>
    <row r="156" spans="1:14" x14ac:dyDescent="0.25">
      <c r="A156" s="82"/>
      <c r="B156" s="64" t="s">
        <v>107</v>
      </c>
      <c r="C156" s="60">
        <v>78894</v>
      </c>
      <c r="D156" s="60">
        <v>214054</v>
      </c>
      <c r="E156" s="61"/>
      <c r="F156" s="68"/>
      <c r="G156" s="68"/>
      <c r="H156" s="61"/>
      <c r="I156" s="63">
        <f t="shared" si="14"/>
        <v>292948</v>
      </c>
      <c r="J156" s="70"/>
      <c r="K156" s="36">
        <f t="shared" si="15"/>
        <v>292948</v>
      </c>
      <c r="M156" s="39"/>
    </row>
    <row r="157" spans="1:14" x14ac:dyDescent="0.25">
      <c r="A157" s="82"/>
      <c r="B157" s="64" t="s">
        <v>108</v>
      </c>
      <c r="C157" s="60">
        <v>86400</v>
      </c>
      <c r="D157" s="60">
        <v>215371</v>
      </c>
      <c r="E157" s="61"/>
      <c r="F157" s="68"/>
      <c r="G157" s="68"/>
      <c r="H157" s="61"/>
      <c r="I157" s="63">
        <f t="shared" si="14"/>
        <v>301771</v>
      </c>
      <c r="J157" s="70"/>
      <c r="K157" s="36">
        <f t="shared" si="15"/>
        <v>301771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 x14ac:dyDescent="0.25">
      <c r="A159" s="67"/>
      <c r="B159" s="64" t="s">
        <v>105</v>
      </c>
      <c r="C159" s="60">
        <v>16388</v>
      </c>
      <c r="D159" s="60"/>
      <c r="E159" s="61"/>
      <c r="F159" s="68"/>
      <c r="G159" s="68"/>
      <c r="H159" s="69"/>
      <c r="I159" s="63">
        <f t="shared" si="14"/>
        <v>16388</v>
      </c>
      <c r="J159" s="70"/>
      <c r="K159" s="36">
        <f t="shared" si="15"/>
        <v>16388</v>
      </c>
      <c r="M159" s="39"/>
    </row>
    <row r="160" spans="1:14" ht="12" customHeight="1" x14ac:dyDescent="0.25">
      <c r="A160" s="67"/>
      <c r="B160" s="64" t="s">
        <v>106</v>
      </c>
      <c r="C160" s="60">
        <v>17191</v>
      </c>
      <c r="D160" s="60"/>
      <c r="E160" s="61"/>
      <c r="F160" s="68"/>
      <c r="G160" s="68"/>
      <c r="H160" s="69"/>
      <c r="I160" s="63">
        <f t="shared" si="14"/>
        <v>17191</v>
      </c>
      <c r="J160" s="70"/>
      <c r="K160" s="36">
        <f t="shared" si="15"/>
        <v>17191</v>
      </c>
      <c r="M160" s="39"/>
    </row>
    <row r="161" spans="1:13" ht="12" customHeight="1" x14ac:dyDescent="0.25">
      <c r="A161" s="67"/>
      <c r="B161" s="64" t="s">
        <v>107</v>
      </c>
      <c r="C161" s="60">
        <v>16126</v>
      </c>
      <c r="D161" s="60"/>
      <c r="E161" s="61"/>
      <c r="F161" s="68"/>
      <c r="G161" s="68"/>
      <c r="H161" s="69"/>
      <c r="I161" s="63">
        <f t="shared" si="14"/>
        <v>16126</v>
      </c>
      <c r="J161" s="70"/>
      <c r="K161" s="36">
        <f t="shared" si="15"/>
        <v>16126</v>
      </c>
      <c r="M161" s="39"/>
    </row>
    <row r="162" spans="1:13" ht="12" customHeight="1" x14ac:dyDescent="0.25">
      <c r="A162" s="67"/>
      <c r="B162" s="64" t="s">
        <v>108</v>
      </c>
      <c r="C162" s="60">
        <v>16659</v>
      </c>
      <c r="D162" s="60"/>
      <c r="E162" s="61"/>
      <c r="F162" s="68"/>
      <c r="G162" s="68"/>
      <c r="H162" s="69"/>
      <c r="I162" s="63">
        <f t="shared" si="14"/>
        <v>16659</v>
      </c>
      <c r="J162" s="70"/>
      <c r="K162" s="36">
        <f t="shared" si="15"/>
        <v>16659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143983</v>
      </c>
      <c r="M173" s="39"/>
    </row>
    <row r="174" spans="1:13" ht="15" customHeight="1" x14ac:dyDescent="0.25">
      <c r="A174" s="82"/>
      <c r="B174" s="64" t="s">
        <v>105</v>
      </c>
      <c r="C174" s="83">
        <f>121608+27+198+8058+75+416+1377+1949</f>
        <v>133708</v>
      </c>
      <c r="D174" s="60"/>
      <c r="E174" s="61"/>
      <c r="F174" s="68"/>
      <c r="G174" s="68">
        <f>3233+7042</f>
        <v>10275</v>
      </c>
      <c r="H174" s="69"/>
      <c r="I174" s="63">
        <f>C174+D174+F174+G174</f>
        <v>143983</v>
      </c>
      <c r="J174" s="70">
        <f>I174</f>
        <v>143983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67870</v>
      </c>
      <c r="D175" s="60"/>
      <c r="E175" s="61"/>
      <c r="F175" s="68"/>
      <c r="G175" s="68">
        <v>0</v>
      </c>
      <c r="H175" s="69"/>
      <c r="I175" s="63">
        <f>C175+D175+F175+G175</f>
        <v>67870</v>
      </c>
      <c r="J175" s="70">
        <f t="shared" ref="J175:J177" si="16">I175</f>
        <v>67870</v>
      </c>
      <c r="K175" s="36">
        <f t="shared" ref="K175:K177" si="17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67870</v>
      </c>
      <c r="D176" s="60"/>
      <c r="E176" s="61"/>
      <c r="F176" s="68"/>
      <c r="G176" s="68">
        <v>0</v>
      </c>
      <c r="H176" s="69"/>
      <c r="I176" s="63">
        <f>C176+D176+F176+G176</f>
        <v>67870</v>
      </c>
      <c r="J176" s="70">
        <f t="shared" si="16"/>
        <v>67870</v>
      </c>
      <c r="K176" s="36">
        <f t="shared" si="17"/>
        <v>0</v>
      </c>
      <c r="M176" s="55"/>
    </row>
    <row r="177" spans="1:13" ht="10.5" customHeight="1" x14ac:dyDescent="0.25">
      <c r="A177" s="82"/>
      <c r="B177" s="64" t="s">
        <v>108</v>
      </c>
      <c r="C177" s="60">
        <v>67870</v>
      </c>
      <c r="D177" s="60"/>
      <c r="E177" s="61"/>
      <c r="F177" s="68"/>
      <c r="G177" s="68">
        <v>0</v>
      </c>
      <c r="H177" s="69"/>
      <c r="I177" s="63">
        <f>C177+D177+F177+G177</f>
        <v>67870</v>
      </c>
      <c r="J177" s="70">
        <f t="shared" si="16"/>
        <v>67870</v>
      </c>
      <c r="K177" s="36">
        <f t="shared" si="17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 x14ac:dyDescent="0.25">
      <c r="A179" s="67"/>
      <c r="B179" s="64" t="s">
        <v>105</v>
      </c>
      <c r="C179" s="60">
        <v>633</v>
      </c>
      <c r="D179" s="60">
        <v>0</v>
      </c>
      <c r="E179" s="69"/>
      <c r="F179" s="68"/>
      <c r="G179" s="68"/>
      <c r="H179" s="69"/>
      <c r="I179" s="63">
        <f t="shared" si="14"/>
        <v>633</v>
      </c>
      <c r="J179" s="70"/>
      <c r="K179" s="36">
        <f t="shared" si="15"/>
        <v>633</v>
      </c>
      <c r="M179" s="39"/>
    </row>
    <row r="180" spans="1:13" ht="18" customHeight="1" x14ac:dyDescent="0.25">
      <c r="A180" s="67"/>
      <c r="B180" s="64" t="s">
        <v>106</v>
      </c>
      <c r="C180" s="60"/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 x14ac:dyDescent="0.25">
      <c r="A181" s="67"/>
      <c r="B181" s="64" t="s">
        <v>107</v>
      </c>
      <c r="C181" s="60"/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 x14ac:dyDescent="0.25">
      <c r="A182" s="67"/>
      <c r="B182" s="64" t="s">
        <v>108</v>
      </c>
      <c r="C182" s="60"/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 x14ac:dyDescent="0.25">
      <c r="A183" s="85" t="s">
        <v>127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 x14ac:dyDescent="0.25">
      <c r="A184" s="85"/>
      <c r="B184" s="64" t="s">
        <v>105</v>
      </c>
      <c r="C184" s="60">
        <f>100542+69+13176</f>
        <v>113787</v>
      </c>
      <c r="D184" s="60">
        <f>50+15906</f>
        <v>15956</v>
      </c>
      <c r="E184" s="69"/>
      <c r="F184" s="68"/>
      <c r="G184" s="68">
        <v>15968</v>
      </c>
      <c r="H184" s="69"/>
      <c r="I184" s="63">
        <f t="shared" si="14"/>
        <v>145711</v>
      </c>
      <c r="J184" s="70"/>
      <c r="K184" s="36">
        <f t="shared" si="15"/>
        <v>145711</v>
      </c>
      <c r="M184" s="39"/>
    </row>
    <row r="185" spans="1:13" ht="15.75" customHeight="1" x14ac:dyDescent="0.25">
      <c r="A185" s="85"/>
      <c r="B185" s="64" t="s">
        <v>106</v>
      </c>
      <c r="C185" s="60">
        <f>1370+89165</f>
        <v>90535</v>
      </c>
      <c r="D185" s="60">
        <v>0</v>
      </c>
      <c r="E185" s="69"/>
      <c r="F185" s="68"/>
      <c r="G185" s="68"/>
      <c r="H185" s="69"/>
      <c r="I185" s="63">
        <f t="shared" si="14"/>
        <v>90535</v>
      </c>
      <c r="J185" s="70"/>
      <c r="K185" s="36">
        <f t="shared" si="15"/>
        <v>90535</v>
      </c>
      <c r="M185" s="39"/>
    </row>
    <row r="186" spans="1:13" ht="16.5" customHeight="1" x14ac:dyDescent="0.25">
      <c r="A186" s="85"/>
      <c r="B186" s="64" t="s">
        <v>107</v>
      </c>
      <c r="C186" s="60">
        <v>89165</v>
      </c>
      <c r="D186" s="60">
        <v>0</v>
      </c>
      <c r="E186" s="69"/>
      <c r="F186" s="68"/>
      <c r="G186" s="68"/>
      <c r="H186" s="69"/>
      <c r="I186" s="63">
        <f t="shared" si="14"/>
        <v>89165</v>
      </c>
      <c r="J186" s="70"/>
      <c r="K186" s="36">
        <f t="shared" si="15"/>
        <v>89165</v>
      </c>
      <c r="M186" s="39"/>
    </row>
    <row r="187" spans="1:13" ht="16.5" customHeight="1" x14ac:dyDescent="0.25">
      <c r="A187" s="85"/>
      <c r="B187" s="64" t="s">
        <v>108</v>
      </c>
      <c r="C187" s="60">
        <f>56+89165</f>
        <v>89221</v>
      </c>
      <c r="D187" s="60">
        <v>0</v>
      </c>
      <c r="E187" s="69"/>
      <c r="F187" s="68"/>
      <c r="G187" s="68"/>
      <c r="H187" s="69"/>
      <c r="I187" s="63">
        <f t="shared" si="14"/>
        <v>89221</v>
      </c>
      <c r="J187" s="70"/>
      <c r="K187" s="36">
        <f t="shared" si="15"/>
        <v>89221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 x14ac:dyDescent="0.25">
      <c r="A189" s="67"/>
      <c r="B189" s="64" t="s">
        <v>105</v>
      </c>
      <c r="C189" s="60">
        <f>31748-4154+6</f>
        <v>27600</v>
      </c>
      <c r="D189" s="68"/>
      <c r="E189" s="69"/>
      <c r="F189" s="68"/>
      <c r="G189" s="68"/>
      <c r="H189" s="69"/>
      <c r="I189" s="63">
        <f t="shared" si="14"/>
        <v>27600</v>
      </c>
      <c r="J189" s="70"/>
      <c r="K189" s="36">
        <f t="shared" si="15"/>
        <v>27600</v>
      </c>
      <c r="M189" s="39"/>
    </row>
    <row r="190" spans="1:13" ht="15.75" customHeight="1" x14ac:dyDescent="0.25">
      <c r="A190" s="67"/>
      <c r="B190" s="64" t="s">
        <v>106</v>
      </c>
      <c r="C190" s="60">
        <v>31965</v>
      </c>
      <c r="D190" s="68"/>
      <c r="E190" s="69"/>
      <c r="F190" s="68"/>
      <c r="G190" s="68"/>
      <c r="H190" s="69"/>
      <c r="I190" s="63">
        <f t="shared" si="14"/>
        <v>31965</v>
      </c>
      <c r="J190" s="70"/>
      <c r="K190" s="36">
        <f t="shared" si="15"/>
        <v>31965</v>
      </c>
      <c r="M190" s="39"/>
    </row>
    <row r="191" spans="1:13" ht="15.75" customHeight="1" x14ac:dyDescent="0.25">
      <c r="A191" s="67"/>
      <c r="B191" s="64" t="s">
        <v>107</v>
      </c>
      <c r="C191" s="60">
        <v>32154</v>
      </c>
      <c r="D191" s="68"/>
      <c r="E191" s="69"/>
      <c r="F191" s="68"/>
      <c r="G191" s="68"/>
      <c r="H191" s="69"/>
      <c r="I191" s="63">
        <f t="shared" si="14"/>
        <v>32154</v>
      </c>
      <c r="J191" s="70"/>
      <c r="K191" s="36">
        <f t="shared" si="15"/>
        <v>32154</v>
      </c>
      <c r="M191" s="39"/>
    </row>
    <row r="192" spans="1:13" ht="15.75" customHeight="1" x14ac:dyDescent="0.25">
      <c r="A192" s="67"/>
      <c r="B192" s="64" t="s">
        <v>108</v>
      </c>
      <c r="C192" s="60">
        <v>32336</v>
      </c>
      <c r="D192" s="68"/>
      <c r="E192" s="69"/>
      <c r="F192" s="68"/>
      <c r="G192" s="68"/>
      <c r="H192" s="69"/>
      <c r="I192" s="63">
        <f t="shared" si="14"/>
        <v>32336</v>
      </c>
      <c r="J192" s="70"/>
      <c r="K192" s="36">
        <f t="shared" si="15"/>
        <v>32336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 x14ac:dyDescent="0.25">
      <c r="A194" s="67"/>
      <c r="B194" s="64" t="s">
        <v>105</v>
      </c>
      <c r="C194" s="60">
        <f>21990+200</f>
        <v>22190</v>
      </c>
      <c r="D194" s="60">
        <f>1685-80+21</f>
        <v>1626</v>
      </c>
      <c r="E194" s="69"/>
      <c r="F194" s="68"/>
      <c r="G194" s="68"/>
      <c r="H194" s="69"/>
      <c r="I194" s="63">
        <f t="shared" si="14"/>
        <v>23816</v>
      </c>
      <c r="J194" s="70"/>
      <c r="K194" s="36">
        <f t="shared" si="15"/>
        <v>23816</v>
      </c>
      <c r="M194" s="39"/>
    </row>
    <row r="195" spans="1:21" ht="12.75" customHeight="1" x14ac:dyDescent="0.25">
      <c r="A195" s="67"/>
      <c r="B195" s="64" t="s">
        <v>106</v>
      </c>
      <c r="C195" s="60">
        <v>21990</v>
      </c>
      <c r="D195" s="60">
        <v>1899</v>
      </c>
      <c r="E195" s="69"/>
      <c r="F195" s="68"/>
      <c r="G195" s="68"/>
      <c r="H195" s="69"/>
      <c r="I195" s="63">
        <f t="shared" si="14"/>
        <v>23889</v>
      </c>
      <c r="J195" s="70"/>
      <c r="K195" s="36">
        <f t="shared" si="15"/>
        <v>23889</v>
      </c>
      <c r="M195" s="39"/>
    </row>
    <row r="196" spans="1:21" ht="12.75" customHeight="1" x14ac:dyDescent="0.25">
      <c r="A196" s="67"/>
      <c r="B196" s="64" t="s">
        <v>107</v>
      </c>
      <c r="C196" s="60">
        <v>21990</v>
      </c>
      <c r="D196" s="60">
        <v>1909</v>
      </c>
      <c r="E196" s="69"/>
      <c r="F196" s="68"/>
      <c r="G196" s="68"/>
      <c r="H196" s="69"/>
      <c r="I196" s="63">
        <f t="shared" si="14"/>
        <v>23899</v>
      </c>
      <c r="J196" s="70"/>
      <c r="K196" s="36">
        <f t="shared" si="15"/>
        <v>23899</v>
      </c>
      <c r="M196" s="39"/>
    </row>
    <row r="197" spans="1:21" ht="10.5" customHeight="1" x14ac:dyDescent="0.25">
      <c r="A197" s="67"/>
      <c r="B197" s="64" t="s">
        <v>108</v>
      </c>
      <c r="C197" s="60">
        <v>21990</v>
      </c>
      <c r="D197" s="60">
        <v>1919</v>
      </c>
      <c r="E197" s="69"/>
      <c r="F197" s="68"/>
      <c r="G197" s="68"/>
      <c r="H197" s="69"/>
      <c r="I197" s="63">
        <f t="shared" si="14"/>
        <v>23909</v>
      </c>
      <c r="J197" s="70"/>
      <c r="K197" s="36">
        <f t="shared" si="15"/>
        <v>23909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f>207712+320+242+265+352+314+3+7516+182+227.5</f>
        <v>217133.5</v>
      </c>
      <c r="D199" s="60">
        <f>83429+356+27+7240+8058+47+180+446+2296+1258</f>
        <v>103337</v>
      </c>
      <c r="E199" s="61"/>
      <c r="F199" s="62"/>
      <c r="G199" s="60">
        <v>34497</v>
      </c>
      <c r="H199" s="61"/>
      <c r="I199" s="63">
        <f t="shared" si="14"/>
        <v>354967.5</v>
      </c>
      <c r="J199" s="70"/>
      <c r="K199" s="36">
        <f t="shared" si="15"/>
        <v>354967.5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f>61679+17648</f>
        <v>79327</v>
      </c>
      <c r="D200" s="60">
        <v>0</v>
      </c>
      <c r="E200" s="61"/>
      <c r="F200" s="62"/>
      <c r="G200" s="60"/>
      <c r="H200" s="61"/>
      <c r="I200" s="63">
        <f t="shared" si="14"/>
        <v>79327</v>
      </c>
      <c r="J200" s="70"/>
      <c r="K200" s="36">
        <f t="shared" si="15"/>
        <v>79327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15085</v>
      </c>
      <c r="D201" s="60">
        <v>0</v>
      </c>
      <c r="E201" s="61"/>
      <c r="F201" s="62"/>
      <c r="G201" s="60">
        <v>0</v>
      </c>
      <c r="H201" s="61"/>
      <c r="I201" s="63">
        <f t="shared" si="14"/>
        <v>15085</v>
      </c>
      <c r="J201" s="70"/>
      <c r="K201" s="36">
        <f t="shared" si="15"/>
        <v>15085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0</v>
      </c>
      <c r="E202" s="61"/>
      <c r="F202" s="62"/>
      <c r="G202" s="60">
        <v>0</v>
      </c>
      <c r="H202" s="61"/>
      <c r="I202" s="63">
        <f t="shared" si="14"/>
        <v>0</v>
      </c>
      <c r="J202" s="70"/>
      <c r="K202" s="36">
        <f t="shared" si="15"/>
        <v>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6353</v>
      </c>
      <c r="D204" s="60"/>
      <c r="E204" s="61"/>
      <c r="F204" s="62"/>
      <c r="G204" s="60"/>
      <c r="H204" s="61"/>
      <c r="I204" s="63">
        <f t="shared" si="14"/>
        <v>6353</v>
      </c>
      <c r="J204" s="70"/>
      <c r="K204" s="36">
        <f t="shared" si="15"/>
        <v>6353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11466</v>
      </c>
      <c r="D205" s="60"/>
      <c r="E205" s="61"/>
      <c r="F205" s="62"/>
      <c r="G205" s="60"/>
      <c r="H205" s="61"/>
      <c r="I205" s="63">
        <f t="shared" si="14"/>
        <v>11466</v>
      </c>
      <c r="J205" s="70"/>
      <c r="K205" s="36">
        <f t="shared" si="15"/>
        <v>11466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17025</v>
      </c>
      <c r="D206" s="60"/>
      <c r="E206" s="61"/>
      <c r="F206" s="62"/>
      <c r="G206" s="60"/>
      <c r="H206" s="61"/>
      <c r="I206" s="63">
        <f t="shared" si="14"/>
        <v>17025</v>
      </c>
      <c r="J206" s="70"/>
      <c r="K206" s="36">
        <f t="shared" si="15"/>
        <v>17025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18448</v>
      </c>
      <c r="D207" s="60"/>
      <c r="E207" s="61"/>
      <c r="F207" s="62"/>
      <c r="G207" s="60"/>
      <c r="H207" s="61"/>
      <c r="I207" s="63">
        <f t="shared" si="14"/>
        <v>18448</v>
      </c>
      <c r="J207" s="70"/>
      <c r="K207" s="36">
        <f t="shared" si="15"/>
        <v>18448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 x14ac:dyDescent="0.25">
      <c r="A214" s="86"/>
      <c r="B214" s="64" t="s">
        <v>105</v>
      </c>
      <c r="C214" s="60">
        <v>6353</v>
      </c>
      <c r="D214" s="60"/>
      <c r="E214" s="61"/>
      <c r="F214" s="68"/>
      <c r="G214" s="68"/>
      <c r="H214" s="69"/>
      <c r="I214" s="63">
        <f t="shared" si="14"/>
        <v>6353</v>
      </c>
      <c r="J214" s="70"/>
      <c r="K214" s="36">
        <f t="shared" si="15"/>
        <v>6353</v>
      </c>
      <c r="M214" s="39"/>
    </row>
    <row r="215" spans="1:13" ht="15" customHeight="1" x14ac:dyDescent="0.25">
      <c r="A215" s="86"/>
      <c r="B215" s="64" t="s">
        <v>106</v>
      </c>
      <c r="C215" s="60">
        <v>11466</v>
      </c>
      <c r="D215" s="60"/>
      <c r="E215" s="61"/>
      <c r="F215" s="68"/>
      <c r="G215" s="68"/>
      <c r="H215" s="69"/>
      <c r="I215" s="63">
        <f t="shared" si="14"/>
        <v>11466</v>
      </c>
      <c r="J215" s="70"/>
      <c r="K215" s="36">
        <f t="shared" si="15"/>
        <v>11466</v>
      </c>
      <c r="M215" s="39"/>
    </row>
    <row r="216" spans="1:13" ht="15" customHeight="1" x14ac:dyDescent="0.25">
      <c r="A216" s="86"/>
      <c r="B216" s="64" t="s">
        <v>107</v>
      </c>
      <c r="C216" s="60">
        <v>17025</v>
      </c>
      <c r="D216" s="60"/>
      <c r="E216" s="61"/>
      <c r="F216" s="68"/>
      <c r="G216" s="68"/>
      <c r="H216" s="69"/>
      <c r="I216" s="63">
        <f t="shared" si="14"/>
        <v>17025</v>
      </c>
      <c r="J216" s="70"/>
      <c r="K216" s="36">
        <f t="shared" si="15"/>
        <v>17025</v>
      </c>
      <c r="M216" s="39"/>
    </row>
    <row r="217" spans="1:13" ht="15" customHeight="1" x14ac:dyDescent="0.25">
      <c r="A217" s="86"/>
      <c r="B217" s="64" t="s">
        <v>108</v>
      </c>
      <c r="C217" s="60">
        <v>18448</v>
      </c>
      <c r="D217" s="60"/>
      <c r="E217" s="61"/>
      <c r="F217" s="68"/>
      <c r="G217" s="68"/>
      <c r="H217" s="69"/>
      <c r="I217" s="63">
        <f t="shared" ref="I217:I232" si="18">C217+D217+F217+G217</f>
        <v>18448</v>
      </c>
      <c r="J217" s="70"/>
      <c r="K217" s="36">
        <f t="shared" ref="K217:K232" si="19">I217-J217</f>
        <v>18448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 x14ac:dyDescent="0.25">
      <c r="A219" s="87"/>
      <c r="B219" s="64" t="s">
        <v>105</v>
      </c>
      <c r="C219" s="88">
        <f>-790.18-207.92-578.87</f>
        <v>-1576.9699999999998</v>
      </c>
      <c r="D219" s="88">
        <f>-35.36-79-115.07</f>
        <v>-229.43</v>
      </c>
      <c r="E219" s="89"/>
      <c r="F219" s="90"/>
      <c r="G219" s="90"/>
      <c r="H219" s="91"/>
      <c r="I219" s="92">
        <f t="shared" si="18"/>
        <v>-1806.3999999999999</v>
      </c>
      <c r="J219" s="93"/>
      <c r="K219" s="56">
        <f t="shared" si="19"/>
        <v>-1806.3999999999999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-130424</v>
      </c>
      <c r="D229" s="100">
        <f>D24-D139</f>
        <v>-41157.999999999884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-171581.99999999988</v>
      </c>
      <c r="J229" s="100">
        <f>J24-J139</f>
        <v>0</v>
      </c>
      <c r="K229" s="40">
        <f t="shared" si="19"/>
        <v>-171581.99999999988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 x14ac:dyDescent="0.25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 x14ac:dyDescent="0.25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 x14ac:dyDescent="0.3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 x14ac:dyDescent="0.3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 x14ac:dyDescent="0.2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 x14ac:dyDescent="0.2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 25 iulie </vt:lpstr>
      <vt:lpstr>' 25 iulie 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2024-07-26T06:44:14Z</cp:lastPrinted>
  <dcterms:created xsi:type="dcterms:W3CDTF">2012-02-15T12:17:55Z</dcterms:created>
  <dcterms:modified xsi:type="dcterms:W3CDTF">2024-08-01T05:21:19Z</dcterms:modified>
</cp:coreProperties>
</file>