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3305" yWindow="0" windowWidth="2085" windowHeight="8085"/>
  </bookViews>
  <sheets>
    <sheet name="25.07.2024" sheetId="51" r:id="rId1"/>
  </sheets>
  <definedNames>
    <definedName name="_xlnm._FilterDatabase" localSheetId="0" hidden="1">'25.07.2024'!$A$5:$BI$502</definedName>
    <definedName name="_xlnm.Print_Area" localSheetId="0">'25.07.2024'!$A$1:$BI$523</definedName>
    <definedName name="_xlnm.Print_Titles" localSheetId="0">'25.07.2024'!$5:$7</definedName>
  </definedNames>
  <calcPr calcId="125725"/>
</workbook>
</file>

<file path=xl/calcChain.xml><?xml version="1.0" encoding="utf-8"?>
<calcChain xmlns="http://schemas.openxmlformats.org/spreadsheetml/2006/main">
  <c r="E311" i="51"/>
  <c r="E329"/>
  <c r="E107"/>
  <c r="E105" s="1"/>
  <c r="E196"/>
  <c r="E462" l="1"/>
  <c r="E431"/>
  <c r="E480"/>
  <c r="E451" l="1"/>
  <c r="E222" l="1"/>
  <c r="E221" s="1"/>
  <c r="E33"/>
  <c r="E501" l="1"/>
  <c r="E499"/>
  <c r="E495"/>
  <c r="E493"/>
  <c r="E492" s="1"/>
  <c r="E491" s="1"/>
  <c r="E487"/>
  <c r="E486" s="1"/>
  <c r="E477"/>
  <c r="E476"/>
  <c r="E475" s="1"/>
  <c r="E472"/>
  <c r="E465"/>
  <c r="E459"/>
  <c r="E456"/>
  <c r="E447"/>
  <c r="E445"/>
  <c r="E442" s="1"/>
  <c r="E443"/>
  <c r="E440"/>
  <c r="E439" s="1"/>
  <c r="E436"/>
  <c r="E429"/>
  <c r="E424"/>
  <c r="E422"/>
  <c r="E419"/>
  <c r="E411"/>
  <c r="E406"/>
  <c r="E401"/>
  <c r="E387"/>
  <c r="E383"/>
  <c r="E368"/>
  <c r="E341"/>
  <c r="E339"/>
  <c r="E335"/>
  <c r="E331"/>
  <c r="E295"/>
  <c r="E294" s="1"/>
  <c r="E289"/>
  <c r="E287"/>
  <c r="E275"/>
  <c r="E258"/>
  <c r="E241" s="1"/>
  <c r="E239"/>
  <c r="E235"/>
  <c r="E232" s="1"/>
  <c r="E233"/>
  <c r="E230"/>
  <c r="E228"/>
  <c r="E225"/>
  <c r="E224" s="1"/>
  <c r="E216"/>
  <c r="E212"/>
  <c r="E211" s="1"/>
  <c r="E199"/>
  <c r="E183"/>
  <c r="E181"/>
  <c r="E147"/>
  <c r="E142"/>
  <c r="E139"/>
  <c r="E136"/>
  <c r="E134"/>
  <c r="E131"/>
  <c r="E130" s="1"/>
  <c r="E128"/>
  <c r="E117"/>
  <c r="E114" s="1"/>
  <c r="E111"/>
  <c r="E109"/>
  <c r="E103"/>
  <c r="E102"/>
  <c r="E101"/>
  <c r="E100"/>
  <c r="E99"/>
  <c r="E94"/>
  <c r="E90"/>
  <c r="E70"/>
  <c r="E68"/>
  <c r="E66"/>
  <c r="E65" s="1"/>
  <c r="E64"/>
  <c r="E63" s="1"/>
  <c r="E48"/>
  <c r="E43"/>
  <c r="E38"/>
  <c r="E29"/>
  <c r="E15"/>
  <c r="E12"/>
  <c r="E10" s="1"/>
  <c r="E386" l="1"/>
  <c r="E490"/>
  <c r="E98"/>
  <c r="E97" s="1"/>
  <c r="E498"/>
  <c r="E497" s="1"/>
  <c r="E141"/>
  <c r="E405"/>
  <c r="E404" s="1"/>
  <c r="E133"/>
  <c r="E42"/>
  <c r="E227"/>
  <c r="E450"/>
  <c r="E449" s="1"/>
  <c r="E67"/>
  <c r="E62"/>
  <c r="E238"/>
  <c r="E215" s="1"/>
  <c r="E11"/>
  <c r="E293" l="1"/>
  <c r="E291" s="1"/>
  <c r="E113"/>
  <c r="E14"/>
  <c r="E9" l="1"/>
  <c r="E8" s="1"/>
</calcChain>
</file>

<file path=xl/sharedStrings.xml><?xml version="1.0" encoding="utf-8"?>
<sst xmlns="http://schemas.openxmlformats.org/spreadsheetml/2006/main" count="916" uniqueCount="428">
  <si>
    <t xml:space="preserve"> JUDETUL ARGES</t>
  </si>
  <si>
    <t>mii lei</t>
  </si>
  <si>
    <t>UM</t>
  </si>
  <si>
    <t>Cant.</t>
  </si>
  <si>
    <t>Valoare</t>
  </si>
  <si>
    <t xml:space="preserve">               TOTAL - TITLUL 70 CHELTUIELI DE CAPITAL</t>
  </si>
  <si>
    <t>b. DOTARI INDEPENDENTE</t>
  </si>
  <si>
    <t xml:space="preserve">ASISTENTA SOCIALA </t>
  </si>
  <si>
    <t>68.02</t>
  </si>
  <si>
    <t>buc.</t>
  </si>
  <si>
    <t>c. CHELTUIELI AFERENTE STUDIILOR DE PREFEZABILITATE, FEZABILITATE, A PROIECTELOR SI ALTOR STUDII AFERENTE OBIECTIVELOR DE INVESTITII</t>
  </si>
  <si>
    <t>d.CHELTUIELI DE EXPERTIZA , PROIECTARE SI DE EXECUTIE PRIVIND CONSOLIDARILE</t>
  </si>
  <si>
    <t>AUTORITATI EXECUTIVE SI LEGISLATIVE</t>
  </si>
  <si>
    <t>51.02</t>
  </si>
  <si>
    <t>Consolidare si reabilitare Spital Judetean de Urgenta Pitesti</t>
  </si>
  <si>
    <t>e. ALTE CHELTUIELI ASIMILATE INVESTITIILOR ( inclusiv reparatii capitale)</t>
  </si>
  <si>
    <t>VENITURI PROPRII</t>
  </si>
  <si>
    <t>a. ACHIZITII IMOBILE</t>
  </si>
  <si>
    <t>SANATATE</t>
  </si>
  <si>
    <t>66.10</t>
  </si>
  <si>
    <t>Spitalul de Pediatrie Pitesti</t>
  </si>
  <si>
    <t>Spitalul de Recuperare Bradet</t>
  </si>
  <si>
    <t>CULTURA, RECREERE SI RELIGIE</t>
  </si>
  <si>
    <t>67.10</t>
  </si>
  <si>
    <t>Muzeul Judetean Arges</t>
  </si>
  <si>
    <t>ASIGURARI SI ASISTENTA SOCIALA</t>
  </si>
  <si>
    <t>68.10</t>
  </si>
  <si>
    <t>Unitatea de Asistenta Medico-Sociala Suici</t>
  </si>
  <si>
    <t xml:space="preserve">SANATATE </t>
  </si>
  <si>
    <t>d.CHELTUIELI DE EXPERTIZA, PROIECTARE SI DE EXECUTIE PRIVIND CONSOLIDARILE</t>
  </si>
  <si>
    <t>Lucrari de construire in vederea conformarii imobilului la cerinta esentiala de calitate "Securitate la incendiu"</t>
  </si>
  <si>
    <t xml:space="preserve"> PREŞEDINTE,</t>
  </si>
  <si>
    <t>Spitalul Judetean de Urgenta Pitesti</t>
  </si>
  <si>
    <t>Spitalul Orasenesc "Regele Carol I" Costesti</t>
  </si>
  <si>
    <t>AUTORITATI EXECUTIVE</t>
  </si>
  <si>
    <t>60.02</t>
  </si>
  <si>
    <t>67.02</t>
  </si>
  <si>
    <t>Spitalul de Boli Cronice Calinesti</t>
  </si>
  <si>
    <t>61.02</t>
  </si>
  <si>
    <t>ORDINE PUBLICA SI SIGURANTA NATIONALA</t>
  </si>
  <si>
    <t>INSPECTORATUL PENTRU SITUATII DE URGENTA ARGES</t>
  </si>
  <si>
    <t>CENTRUL MILITAR JUDETEAN ARGES</t>
  </si>
  <si>
    <t>BIBLIOTECA JUDETEANA " DINICU GOLESCU" PITESTI</t>
  </si>
  <si>
    <t>MUZEUL JUDETEAN ARGES</t>
  </si>
  <si>
    <t>Servicii proiectare si executie lucrari reparatii capitale sectia ATI</t>
  </si>
  <si>
    <t>Proiect ,avize, autorizatii si asistenta tehnica amenajare parc agrement</t>
  </si>
  <si>
    <t xml:space="preserve"> Documentatii in vederea obtinerii autorizatiei de  securitate la incendiu</t>
  </si>
  <si>
    <t>Spitalul De Boli Cronice Si Geriatrie Stefanesti</t>
  </si>
  <si>
    <t>Spitalul PNF Leordeni</t>
  </si>
  <si>
    <t>Cap. 84.02 - TRANSPORTURI</t>
  </si>
  <si>
    <t>TRANSPORTURI</t>
  </si>
  <si>
    <t xml:space="preserve">Venituri, Impozite si Taxe </t>
  </si>
  <si>
    <t>TEATRUL "AL. DAVILA" PITESTI</t>
  </si>
  <si>
    <t>Motocoasa</t>
  </si>
  <si>
    <t>a. ACHIZITII  DE IMOBILE</t>
  </si>
  <si>
    <t>Lance stingere acumulatori vehicul electric</t>
  </si>
  <si>
    <t>CENTRUL JUDETEAN DE CULTURA SI ARTE ARGES</t>
  </si>
  <si>
    <t>MUZEUL VITICULTURII SI POMICULTURII GOLESTI</t>
  </si>
  <si>
    <t>Documentatie de avizare a lucrarilor de interventie (D.A.L.I.) pentru proiectul ”Reabilitarea si eficientizarea energetica a Bibilotecii Judetene ”Dinicu Golescu” Arges”</t>
  </si>
  <si>
    <t>Servicii de proiectare la fazele Expertiza tehnica, DALI si PT, inclusiv asistenta tehnica din partea proiectantului , Servicii de verificare a documentatiilor tehnico - economice la fazele DALI si DATC+PT+DE+CS si audit de siguranta rutiera pentru :Modernizare DJ679: Paduroiu (67B)- Lipia-Popesti-Lunca Corbului-Padureti- Ciesti-Falfani-Cotmeana-Malu-Barla-Lim.Jud.Olt, km 0+000-48,222, L=47,670 km</t>
  </si>
  <si>
    <t>Elaborare documentatii tehnice pentru obiectivul de investitii:"Executie prag de fund si lucrari de stabilizare a malurilor aferente podului amplasat pe DJ 703B, km 84+723, in comuna Cateasca, judetul Arges"</t>
  </si>
  <si>
    <t xml:space="preserve">Centru de criza  pentru persoane adulte cu dizabilitati </t>
  </si>
  <si>
    <t xml:space="preserve">Centru de zi pentru persoane adulte cu dizabilitati Dragolesti </t>
  </si>
  <si>
    <t xml:space="preserve">Centru respiro pentru persoane adulte cu dizabilitati </t>
  </si>
  <si>
    <t xml:space="preserve">Locuinte protejate - Siguranta si Ingrijire Arges </t>
  </si>
  <si>
    <t>Directia Generala de Asistenta Sociala si Protectia Copilului Arges (PIN)</t>
  </si>
  <si>
    <t>Lucrari reparatii capitale lift</t>
  </si>
  <si>
    <t>Cada hidroterapie</t>
  </si>
  <si>
    <t>Uscator industrial rufe</t>
  </si>
  <si>
    <t>Reparatii capitale ascensor alimente</t>
  </si>
  <si>
    <t>Spitalul de Pneumoftiziologie Leordeni</t>
  </si>
  <si>
    <t>EKG</t>
  </si>
  <si>
    <t>Centrul de Ingrijire si Asistenta Pitesti</t>
  </si>
  <si>
    <t>Servicii de elaborare Tema de proiectare, Documentatii obtinere avize/acorduri si D.A.L.I. la obiectivul de investitii " Lucrari de executie a legaturilor intre corpul nou construit (S+P+4E) si cladirea existenta a Spitalului Judetean de Urgenta Pitesti"</t>
  </si>
  <si>
    <t>84.02</t>
  </si>
  <si>
    <t>Spitalul de Psihiatrie "Sf.Maria" Vedea</t>
  </si>
  <si>
    <t>Elevator mobil scari persoane cu handicap</t>
  </si>
  <si>
    <t>Carlig de remorcare</t>
  </si>
  <si>
    <t>Sistem de supraveghere video</t>
  </si>
  <si>
    <t xml:space="preserve">Directia Generala de Asistenta Sociala si Protectia Copilului Arges </t>
  </si>
  <si>
    <t>Unitatea de Asistenta Medico-Sociala Dedulesti</t>
  </si>
  <si>
    <t xml:space="preserve">      Sef Serviciu Buget,</t>
  </si>
  <si>
    <t xml:space="preserve">     ION MȊNZȊNĂ      </t>
  </si>
  <si>
    <t>Centru de zi pentru persoane adulte cu dizabilitati Dragolesti (PIN)</t>
  </si>
  <si>
    <t>UNITATEA DE ASISTENTA MEDICO SOCIALA SUICI</t>
  </si>
  <si>
    <t xml:space="preserve">  CARMEN MOCANU</t>
  </si>
  <si>
    <t>DIRECTOR EXECUTIV,</t>
  </si>
  <si>
    <t>Racordare CT la sistemul de energie electrica</t>
  </si>
  <si>
    <t>Cap. 67.02 - CULTURA, RECREERE SI RELIGIE</t>
  </si>
  <si>
    <t>Biblioteca Judeteana " Dinicu Golescu" Pitesti</t>
  </si>
  <si>
    <t>Proiectul " Centrul Europe Direct"  Arges</t>
  </si>
  <si>
    <t>Camin Persoane Varstnice Mozaceni</t>
  </si>
  <si>
    <t>Proiect Tehnic medie tensiune privind majorarea puterii Postului Trafo</t>
  </si>
  <si>
    <t>Masina de curatat cartofi</t>
  </si>
  <si>
    <t>Aparat foto cu doua obiective profesionale</t>
  </si>
  <si>
    <t>INVATAMANT</t>
  </si>
  <si>
    <t>65.02</t>
  </si>
  <si>
    <t>Concentrator oxigen</t>
  </si>
  <si>
    <t>Degazor termic 1000 litri</t>
  </si>
  <si>
    <t>Lampa fototerapie nou nascuti</t>
  </si>
  <si>
    <t>Achizitie si montaj buton de panica</t>
  </si>
  <si>
    <t>Chitară bass</t>
  </si>
  <si>
    <t>Trombon tenor</t>
  </si>
  <si>
    <t>Trompetă Bb I</t>
  </si>
  <si>
    <t>Trompetă Bb II</t>
  </si>
  <si>
    <t>Saxofon tenor Bb I</t>
  </si>
  <si>
    <t>Saxofon tenor Bb II</t>
  </si>
  <si>
    <t>Saxofon sopran Bb I</t>
  </si>
  <si>
    <t>Pian electric</t>
  </si>
  <si>
    <t>Cărucior pupitre pro</t>
  </si>
  <si>
    <t>Sistem desktop  PC</t>
  </si>
  <si>
    <t>Laptop</t>
  </si>
  <si>
    <t>Licenta Windows 1164 biti</t>
  </si>
  <si>
    <t>Sistem control acces compus din: bariera auto, brat bariera auto, receptor radio, telecomenzi radio</t>
  </si>
  <si>
    <t>DIRECTIA JUDETEANA PENTRU EVIDENTA PERSOANELOR PITESTI</t>
  </si>
  <si>
    <t>54.02</t>
  </si>
  <si>
    <t>Licenta Microsoft Office Professional</t>
  </si>
  <si>
    <t>Caseta luminoasa Centrul Militar Judetean</t>
  </si>
  <si>
    <t>Caseta luminoasa - birou informare recrutare</t>
  </si>
  <si>
    <t>Autospecială suport logistic  3,5 tone</t>
  </si>
  <si>
    <t>Cisterna pentru transport apa  min. 5 mii litri</t>
  </si>
  <si>
    <t>Platformă transport vehicule avariate</t>
  </si>
  <si>
    <t xml:space="preserve">UTV șenilată cu remorcă proprie </t>
  </si>
  <si>
    <t>Sonar subacvatic digital</t>
  </si>
  <si>
    <t>Corturi 8 x 4m</t>
  </si>
  <si>
    <t>Pătură ignifugă auto</t>
  </si>
  <si>
    <t>Dispozitiv punere în siguranță autovehicul electric</t>
  </si>
  <si>
    <t>Statii de lucru tip Desktop</t>
  </si>
  <si>
    <t>Monitoare pentru statii de lucru tip desktop</t>
  </si>
  <si>
    <t>SERVICIUL PUBLIC JUDETEAN SALVAMONT ARGES</t>
  </si>
  <si>
    <t xml:space="preserve">Sistem de avertizare luminoasă și acustică </t>
  </si>
  <si>
    <t xml:space="preserve">Rucsaci de avalanșă </t>
  </si>
  <si>
    <t xml:space="preserve">Dispozitiv monitorizare funcții vitale </t>
  </si>
  <si>
    <t xml:space="preserve">Centrală termică electrică 27kw </t>
  </si>
  <si>
    <t>Gradinita Speciala "Sf. Elena" Pitesti</t>
  </si>
  <si>
    <t>Microbuz</t>
  </si>
  <si>
    <t>Centrul Scolar de Educatie Incluziva "Sf. Nicolae" Campulung</t>
  </si>
  <si>
    <t>Masina de spalat 50kg. cu storcator peste 1200 rot/min</t>
  </si>
  <si>
    <t>Uscator 35-40 kg</t>
  </si>
  <si>
    <t>Cuptor etajat cu 10 tavi</t>
  </si>
  <si>
    <t>Plita profesionala cu 8 ochiuri</t>
  </si>
  <si>
    <t>Injector de CO2 (Angiodroid)</t>
  </si>
  <si>
    <t>Ecograf 3D ginecologie</t>
  </si>
  <si>
    <t>Ecograf stationar</t>
  </si>
  <si>
    <t>Ecograf cord</t>
  </si>
  <si>
    <t xml:space="preserve">Videofibroscop laringian </t>
  </si>
  <si>
    <t>Unit dentar complet</t>
  </si>
  <si>
    <t>C-Arm</t>
  </si>
  <si>
    <t>Analizor automat de biochimie cu modul ISE integrat</t>
  </si>
  <si>
    <t xml:space="preserve">Incubator </t>
  </si>
  <si>
    <t>Dozator chimicale cu pompa dozatoare pentru cazan abur</t>
  </si>
  <si>
    <t>DAPmetru</t>
  </si>
  <si>
    <t>Laringoscop</t>
  </si>
  <si>
    <t>Masina profesionala pentru spalat si aspirat pardoseli</t>
  </si>
  <si>
    <t>Turn Artroscopie</t>
  </si>
  <si>
    <t>Ecograf cu Modul Cardio Pediatric</t>
  </si>
  <si>
    <t>Analizor de gaze sangvine</t>
  </si>
  <si>
    <t xml:space="preserve">Server </t>
  </si>
  <si>
    <t>Masina de spalat profesionala 50 kg</t>
  </si>
  <si>
    <t>Masina de spalat profesionala 10 kg</t>
  </si>
  <si>
    <t>Microscop trinocular cu camera video</t>
  </si>
  <si>
    <t>Sistem de radiologie interventionala mobil tip Brat C</t>
  </si>
  <si>
    <t>MASA DE CALCAT PROFESIONALA</t>
  </si>
  <si>
    <t>CENTRALA TERMICA 120 KW</t>
  </si>
  <si>
    <t>Frigider mortuar cu 2 locuri</t>
  </si>
  <si>
    <t xml:space="preserve">Calandru </t>
  </si>
  <si>
    <t>Purificator aer</t>
  </si>
  <si>
    <t>Aparat cu unde electromagnetice de inalta frecventa -Sistem superinductiv</t>
  </si>
  <si>
    <t>Aparat laserterapie de inalta intensitate</t>
  </si>
  <si>
    <t>Pat spital</t>
  </si>
  <si>
    <t>Aparat teste sanitare pentru maini</t>
  </si>
  <si>
    <t>Bantic (fierastrau) pentru carne congelata</t>
  </si>
  <si>
    <t>Masina industriala de spatat rufe</t>
  </si>
  <si>
    <t>Aparat masaj limfatic</t>
  </si>
  <si>
    <t>Stepper profesional</t>
  </si>
  <si>
    <t>Banda electrica alergare</t>
  </si>
  <si>
    <t>Bicicleta orizontala profesionala</t>
  </si>
  <si>
    <t>Sistem iluminat scenă Sala Așchiuță</t>
  </si>
  <si>
    <t>Sistem sonorizare scenă Sala Așchiuță</t>
  </si>
  <si>
    <t>Sistem mecanică scenă Sala Așchiuță</t>
  </si>
  <si>
    <t>Sistem intercom Sala Așchiuță</t>
  </si>
  <si>
    <t>Sistem iluminat scenă Grădina de Vară</t>
  </si>
  <si>
    <t>Sistem sonorizare scenă Grădina de Vară</t>
  </si>
  <si>
    <t>Sistem schelă lumini scenă Grădina de Vară</t>
  </si>
  <si>
    <t>Orgă-Sintetizator</t>
  </si>
  <si>
    <t>Chitară electrică și amplificator</t>
  </si>
  <si>
    <t>Set percuție(tobă de scenă, cinele, protecție tobă_</t>
  </si>
  <si>
    <t>Office display Led cu stand motorizat mobil</t>
  </si>
  <si>
    <t xml:space="preserve">Imprastietor material antiderapant </t>
  </si>
  <si>
    <t>Drujba</t>
  </si>
  <si>
    <t>Microscop Digital</t>
  </si>
  <si>
    <t>Aparat foto DCLR</t>
  </si>
  <si>
    <t xml:space="preserve">Laptop </t>
  </si>
  <si>
    <t>Extractor cu brat articulat cu accesorii</t>
  </si>
  <si>
    <t>Dispozitiv etichete nevazatori</t>
  </si>
  <si>
    <t>Laser  -  dispozitiv laser fragmente ceramice</t>
  </si>
  <si>
    <t>Obiectiv aparat foto</t>
  </si>
  <si>
    <t xml:space="preserve">Microsoft Windows 10 Professional </t>
  </si>
  <si>
    <t xml:space="preserve">Licenta Microsoft Office 2021 Professional Plus </t>
  </si>
  <si>
    <t>Licenta Corel Draw Standard 2021</t>
  </si>
  <si>
    <t xml:space="preserve">Licente Corel Draw </t>
  </si>
  <si>
    <t>Centrală termică electrică</t>
  </si>
  <si>
    <t>Masina de spalat industriala 50-60 kg</t>
  </si>
  <si>
    <t>Paturi tip spital</t>
  </si>
  <si>
    <t xml:space="preserve">  Ȋntocmit,</t>
  </si>
  <si>
    <t>Servicii de elaborare a hartilor de risc natural pentru cutremure si alunecari de teren</t>
  </si>
  <si>
    <t>Servicii de Expertiza tehnica pentru imobilul situat in municipiul Pitesti, strada Costache Negri, nr.28, Punctul "Automobil Clubul Roman", judetul Arges</t>
  </si>
  <si>
    <t>Servicii de elaborare Tema de Proiectare, Studii de teren, Documentatii obtinere avize/acorduri, documentatie pentru obtinerea certificatului de urbanism si D.A.L.I. la obiectivul de investitii " Consolidare si reabilitare corp C3, apartinand Centrului de Diagnostic si Tratament, Bdl. I.C.Bratianu, nr.62, Municipiul Pitesti, Judetul Arges"</t>
  </si>
  <si>
    <t>Expertiza tehnica, studii si Documentatia de Avizare a Lucrarilor de Interventie pentru obiectivul de investitii " Reabilitarea, conservarea si punerea in valoare a Castrului Roman Jidava (Jidova)"</t>
  </si>
  <si>
    <t>Prestarea serviciilor de verificare a DALI (studii de specialitate, documentatii pentru avize si acorduri solicitate prin CU), P.T. si D.E. pentru "Reabilitarea, conservarea si punerea in valoare a Castrului Roman Jidava (Jidova)</t>
  </si>
  <si>
    <t>Studii ( topografic, geotehnic istoric, dendrologic), documentatii tehnice pentru obtinere avize, DALI, pentru obiectivul de investitii : " Conservarea si punerea in valoare in situ a  Schitului Buliga "</t>
  </si>
  <si>
    <t>Studii ( topografic, geotehnic istoric, dendrologic), documentatii tehnice pentru obtinere avize, DALI, pentru obiectivul de investitii : "Amenajarea spatiilor adiacente - curte interioara si drum acces din cadrul Muzeului Judetean Arges"</t>
  </si>
  <si>
    <t>Prestarea serviciilor de verificare a DALI (studii de specialitate, documentatii pentru avize si acorduri solicitate prin CU), P.T. si D.E. pentru " Conservarea si punerea in valoare in situ a  Schitului Buliga "</t>
  </si>
  <si>
    <t>Prestarea serviciilor de verificare a DALI (studii de specialitate, documentatii pentru avize si acorduri solicitate prin CU), P.T. si D.E. pentru "Amenajarea spatiilor adiacente - curte interioara si drum acces din cadrul Muzeului Judetean Arges</t>
  </si>
  <si>
    <t>Masina de spalat rufe 23-25 kg</t>
  </si>
  <si>
    <t>Centrul Scolar de Educatie Incluziva "Sfanta Filofteia" Stefanesti</t>
  </si>
  <si>
    <t>Proiectare pentru spatiile din cladirea scolii</t>
  </si>
  <si>
    <t>CAPITOLUL INVATAMANT</t>
  </si>
  <si>
    <t xml:space="preserve">65.02 </t>
  </si>
  <si>
    <t>Documentație de avizare a lucrărilor de intervenție ( D.A.L.I) pentru proiectul „Reabilitarea și eficientizarea energetică a Muzeului Județean Argeș</t>
  </si>
  <si>
    <t>Studiu de fezabilitate pentru reabilitarea termica a Blocului Administrativ</t>
  </si>
  <si>
    <t>Studiu de fezabilitate Pavilion Multifunctional cu atractii turistice</t>
  </si>
  <si>
    <t xml:space="preserve">Proiectare sistem supraveghere video si antiefractie  la sediul Aparatului Propriu si sistem antiefractie la arhiva    </t>
  </si>
  <si>
    <t xml:space="preserve">Servicii de evaluare de risc la securitatea fizica </t>
  </si>
  <si>
    <t>Proiect instalații detecție incendiu</t>
  </si>
  <si>
    <t>Intocmire Scenariu de securitate la incendiu si stampilare MLPAT proiect detectie</t>
  </si>
  <si>
    <t>Autorizare/Documentații ISU</t>
  </si>
  <si>
    <t xml:space="preserve">Proiectare sistem supraveghere video si antiefractie  </t>
  </si>
  <si>
    <t xml:space="preserve">Proiectare sistem supraveghere video si antiefractie          </t>
  </si>
  <si>
    <t xml:space="preserve">Proiectare sistem supraveghere video  </t>
  </si>
  <si>
    <t>Intocmirea documentatiei  tehnice, obtinerea avizului de securitate  Ia incendiu si autorizatiei de securitate la incendiu</t>
  </si>
  <si>
    <t xml:space="preserve">Proiectare sistem supraveghere video si antiefractie   </t>
  </si>
  <si>
    <t xml:space="preserve">Proiectare sistem supraveghere video si antiefractie                 </t>
  </si>
  <si>
    <t xml:space="preserve">Intocmire documentatie tehnica in vederea obtinerii autorizatiei PSI   </t>
  </si>
  <si>
    <t xml:space="preserve">Proiectare sistem supraveghere video si antiefractie             </t>
  </si>
  <si>
    <t xml:space="preserve">Proiectare sistem supraveghere video si antiefractie                      </t>
  </si>
  <si>
    <t xml:space="preserve">Proiectare sistem supraveghere video        </t>
  </si>
  <si>
    <t xml:space="preserve">Proiectare sistem buton de panica </t>
  </si>
  <si>
    <t xml:space="preserve">Proiectare sistem supraveghere video si antiefractie       </t>
  </si>
  <si>
    <t xml:space="preserve">Proiectare sistem supraveghere video          </t>
  </si>
  <si>
    <t xml:space="preserve">Cheltulieli pentru proiectare si asistanta tehnica pentru obiectivul de investitii: Consolidarea si modernizarea imobilului situat in str.Domnita Balasa, nr.19, apartinand  Teatrului Davila Pitesti, denumita Sala Aschiuță, judetul Arges   </t>
  </si>
  <si>
    <t xml:space="preserve">Proiectare sistem  antiefracție                           </t>
  </si>
  <si>
    <t>CENTRE ADULȚI   Asistenta sociala in caz de boli si invaliditati   (cod 68.08.05.02)</t>
  </si>
  <si>
    <t xml:space="preserve">Proiectare sistem supraveghere video                             </t>
  </si>
  <si>
    <t xml:space="preserve">Proiectare sistem supraveghere video Dragolești                                 </t>
  </si>
  <si>
    <t xml:space="preserve">Proiectare sistem supraveghere video și antiefracție                           </t>
  </si>
  <si>
    <t>Sudii in vederea instalarii unui kit complet sistem de ridicat platforma pentru persoane cu dizabilitati - Complex Iulia</t>
  </si>
  <si>
    <t>Proiectare si executie kit complet sistem de ridicat platforma pentru persoane cu dizabilitati - Complex Iulia</t>
  </si>
  <si>
    <t xml:space="preserve">Proiectare sistem supraveghere video si antiefractie                                         </t>
  </si>
  <si>
    <t>Proiectare sistem supraveghere video si alarmare la securitate</t>
  </si>
  <si>
    <t xml:space="preserve">Proiectare sistem supraveghere video si videointerfonie CSRNA Mioveni                   </t>
  </si>
  <si>
    <t xml:space="preserve">Proiectare sistem supraveghere video si antiefractie CSPD Pitești                         </t>
  </si>
  <si>
    <t xml:space="preserve">Proiectare sistem supraveghere video și antiefracție                                    </t>
  </si>
  <si>
    <t>Proiect pentru sistem de supravegere video si sistem de alarmare antiefractie</t>
  </si>
  <si>
    <t>Documentatie tehnica de proiectare la obiectivul "Reabilitare, Modernizare si Extindere Pavilion P+1</t>
  </si>
  <si>
    <t>Elaborare documentatii tehnice pentru obtinere Autorizatie de gospodarire a apelor "Pod pe DJ 741 Piteşti-Valea Mare-Făgetu-Mioveni, km 2+060, peste pârâul Valea Mare (Ploscaru), la Ştefăneşti"</t>
  </si>
  <si>
    <t>Elaborare documentatii tehnice pentru obtinere Autorizatie de gospodarire a apelor "Pod pe DJ 738 Jugur-Drăghici-Mihăeşti peste râul Târgului, km 21+900, în comuna Mihăeşti'</t>
  </si>
  <si>
    <t>Servicii de verificare tehnica de calitate a proiectului pentru „Modernizare DJ659:Pitesti-Bradu-Suseni-Gliganu de Sus-Barlogu-Negrasi-Mozaceni-Lim.Jud.Dambovita, km 0+000-58+320, L=58,320 km</t>
  </si>
  <si>
    <t>Servicii de intocmire studii de teren, elaborare Expertize tehnice (drum si poduri), D.A.L.I.+P.T.+D.E.+C.S., D.T.A.C., documentatii  obtinere avize si asistenta tehnica din partea proiectantului pentru: „Modernizare DJ659:Pitesti-Bradu-Suseni-Gliganu de Sus-Barlogu-Negrasi-Mozaceni-Lim.Jud. Dambovita, km 0+000-58+320, L=58,320 km</t>
  </si>
  <si>
    <t>Servicii de elaborare documentatii tehnico economice  pentru faza Proiect tehnic si detalii de executie(PT+DE), inclusiv intocmirea proiectelor de relocare/protejare utilitati (daca e cazul) si Asigurarea asistentei tehnice din partea proiectantului pe perioada de executie a lucrarilor, participarea proiectantului la fazele incluse in programul de control al lucrarilor de executie, avizat de catre Inspectoratul de Stat in Constructii, pentru pentru: „Modernizare DJ659:Pitesti-Bradu-Suseni-Gliganu de Sus-Barlogu-Negrasi-Mozaceni-Lim.Jud.Dambovita, km 0+000-58+320, L=58,320 km</t>
  </si>
  <si>
    <t>Consolidare si reabilitare corp C3, apartinand Centrului de Diagnostic si Tratament, Bdl. I.C.Bratianu, nr.62, Municipiul Pitesti, Judetul Arges</t>
  </si>
  <si>
    <t xml:space="preserve">Reparație capitală instalație pentru producerea agentului termic și apa caldă       </t>
  </si>
  <si>
    <t xml:space="preserve">Achiziție și montaj sistem  antiefracție             </t>
  </si>
  <si>
    <t>Amenajare Parc si Alei UAMS Suici</t>
  </si>
  <si>
    <t xml:space="preserve">Achizitie si montaj sistem supraveghere video si antiefractie la sediul Aparatului Propriu       </t>
  </si>
  <si>
    <t>Achizitie si montaj sistem antiefractie arhiva</t>
  </si>
  <si>
    <t xml:space="preserve">Racordare retea interioara canalizare menajera la reteaua publica de canalizare menajera       </t>
  </si>
  <si>
    <t>Achizitie si montaj sistem supraveghere video</t>
  </si>
  <si>
    <t>Instalații detecție incendiu</t>
  </si>
  <si>
    <t>Extindere si montaj sistem supraveghere video si sistem antiefractie</t>
  </si>
  <si>
    <t>Achizitie si montaj sistem antiefractie</t>
  </si>
  <si>
    <t xml:space="preserve">Montare rampa de acces la Casuta 3 </t>
  </si>
  <si>
    <t xml:space="preserve">Achizitie si montaj sistem supraveghere video si antiefractie </t>
  </si>
  <si>
    <t>Achizitie si montaj Sistem detectie fum</t>
  </si>
  <si>
    <t>Achizitie si montaj Sistem iluminat Securitate</t>
  </si>
  <si>
    <t>Achizitie si montaj hidranti</t>
  </si>
  <si>
    <t xml:space="preserve">Extindere sistem supraveghere video </t>
  </si>
  <si>
    <t>Achizitie si montaj sistem antiefractie si control acces</t>
  </si>
  <si>
    <t xml:space="preserve">Achizitie si montaj sistem supraveghere video </t>
  </si>
  <si>
    <t>Achizitie si montaj sistem supraveghere video si antiefractie</t>
  </si>
  <si>
    <t>Achizitie si montaj control acces</t>
  </si>
  <si>
    <t xml:space="preserve">Achiziție și montaj sistem supraveghere video       </t>
  </si>
  <si>
    <t xml:space="preserve">Achiziție și montaj sistem supraveghere video Dragolești                  </t>
  </si>
  <si>
    <t xml:space="preserve">Achiziție și montaj sistem supraveghere video și antiefracție             </t>
  </si>
  <si>
    <t xml:space="preserve">Achiziție și montaj sistem supraveghere video și antiefracție         </t>
  </si>
  <si>
    <t xml:space="preserve">Achiziție și montaj sistem supraveghere video și antiefracție              </t>
  </si>
  <si>
    <t xml:space="preserve">Achiziție și montaj sistem supraveghere video si antiefractie                      </t>
  </si>
  <si>
    <t xml:space="preserve">Achiziție și montaj sistem supraveghere video și alarmare la securitate </t>
  </si>
  <si>
    <t xml:space="preserve">Achiziție și montaj sistem supraveghere video si videointerfonie CSRNA Mioveni </t>
  </si>
  <si>
    <t xml:space="preserve">Achiziție și montaj sistem supraveghere video  si antiefractie CSPD Pitești           </t>
  </si>
  <si>
    <t>Reabilitare Bază de Salvare Montană cota 2000 Transfăgărășan, județul Argeș</t>
  </si>
  <si>
    <t xml:space="preserve"> INVATAMANT</t>
  </si>
  <si>
    <t xml:space="preserve"> 65.02</t>
  </si>
  <si>
    <t>Sistem supraveghere video si alarmare</t>
  </si>
  <si>
    <t>Bazin chimic laborator</t>
  </si>
  <si>
    <t>Vitrina expozitie luminata</t>
  </si>
  <si>
    <t>Acoperiș cu arcade și învelitoare demontabilă</t>
  </si>
  <si>
    <t>Centrul Scolar de Educatie Incluziva " Sfantul Stelian"</t>
  </si>
  <si>
    <t>Sistem supraveghere video</t>
  </si>
  <si>
    <t>Expertiza tehnica structura DALI+DTAC+PTE pasaj subteran de legatura sediul central (Su=580mp)</t>
  </si>
  <si>
    <t>Proiect tehnic alimentare cu gaze Extindere Ambulatoriu Integrat al SJUP</t>
  </si>
  <si>
    <t>Proiect tehnic (DTAC+PTE) alimentare extindere UPU de la sursa de vacuum si aer comprimat</t>
  </si>
  <si>
    <t>Studiu de solutie relocare coloane medie tensiune platforma tehnica chillere</t>
  </si>
  <si>
    <t>Relocare conducta exterioara de alimentare cu gaze naturale a Spitalului Judetean de Urgenta Pitesti</t>
  </si>
  <si>
    <t>Servicii proiectare si executie lucrari reparatii capitale Chirurgie etaj 1</t>
  </si>
  <si>
    <r>
      <t>Avize, autorizatii si asistenta tehnica "Lucrari de construire in vederea conformarii imobilului la cerinta esentiala de calitate "</t>
    </r>
    <r>
      <rPr>
        <i/>
        <sz val="11"/>
        <color theme="1"/>
        <rFont val="Arial"/>
        <family val="2"/>
        <charset val="238"/>
      </rPr>
      <t>Securitate la incendiu</t>
    </r>
    <r>
      <rPr>
        <sz val="14"/>
        <color theme="1"/>
        <rFont val="Arial"/>
        <family val="2"/>
        <charset val="238"/>
      </rPr>
      <t>"</t>
    </r>
  </si>
  <si>
    <t>SPITALUL DE BOLI CRONICE SI GERIATRIE STEFANESTI</t>
  </si>
  <si>
    <t>Expertiza tehnica in vederea incadrarii cladirilor in clasa de risc</t>
  </si>
  <si>
    <t>Proiectare bazin apa potabila de 25 mc suprateran cu statie de clorinare</t>
  </si>
  <si>
    <t xml:space="preserve">Executie releveu pentru pavilion central spital si casa lift </t>
  </si>
  <si>
    <t>Container din structura metalica galvanizata</t>
  </si>
  <si>
    <t xml:space="preserve">Reparatii si modernizare ascensor </t>
  </si>
  <si>
    <t>Extinderea sistemului de alarmare impotriva efractiei, al sistemului de control acces si al sistemului de supraveghere video</t>
  </si>
  <si>
    <t>Elaborare documentații in vederea obtinerii documentatiei la incendiu medicina interna</t>
  </si>
  <si>
    <t xml:space="preserve">Avizare spatiu amplasare CT </t>
  </si>
  <si>
    <t xml:space="preserve">Avizare amplasare aparat radiologie Dispensar Topoloveni </t>
  </si>
  <si>
    <t>Sistem de supraveghere video dispensar TBC Topoloveni</t>
  </si>
  <si>
    <t xml:space="preserve">Elaborare Studiu de Fezabilitate pentru obiectivul de investitii "Drum expres A1 - Pitesti - Mioveni </t>
  </si>
  <si>
    <t>Eficientizarea energetica a sediului Centrul Militar Judetean ( expertiza cu RLV, audit energetic, certificat energetic)</t>
  </si>
  <si>
    <t>LISTA pozitiei  "Alte cheltuieli de investitii" defalcata pe categorii de bunuri pe anul 2024</t>
  </si>
  <si>
    <t xml:space="preserve">        Larisa Zamfir</t>
  </si>
  <si>
    <t xml:space="preserve"> Racordare la reteaua publica de canalizare menajera '' la Centrul de Zi Rucar '' Comuna Rucar , Judetul Arges   </t>
  </si>
  <si>
    <t>Racordare aparat radiologie la sistemul de energie electrica Dispensar TBC Topoloveni</t>
  </si>
  <si>
    <t>Achizitie containere modulare, racordare la utilitati si amenajare teren pentru Farmacia Spialului de Psihiatrie "Sf.Maria" Vedea</t>
  </si>
  <si>
    <t>Titlul XII Proiecte cu finanțare din sumele reprezentând asistența financiară nerambursabilă aferentă PNRR ( cod 60.01 la 60.03)</t>
  </si>
  <si>
    <t>Achiziție de Echipamente și materiale destinate reducerii riscului de infecții nosocomiale</t>
  </si>
  <si>
    <t>Titlul XI Proiecte cu finanțare din sumele reprezentând asistența financiară nerambursabilă aferentă PNRR ( cod 60.01 la 60.03)</t>
  </si>
  <si>
    <t>Servicii DALI+PT pentru obiectivul de investitii "Cresterea eficientei energetice - Centrul Scolar de Educatie Inclusiva Sfantul Stelian, corp C1, Costesti, judetul Arges"</t>
  </si>
  <si>
    <t>Proiectare si executie sistem supraveghere video la imobilul situat in Pitesti, Bd. Republicii , nr.33, Judetul Arges</t>
  </si>
  <si>
    <t>Proiectarea si executia sistemului de detectie si alarmare la efractie la imobilul situat in Pitesti, Bd. Republicii , nr.33, Judetul Arges</t>
  </si>
  <si>
    <t>Racordare la reteaua electrica loc de consum Palat Administrativ, situat in Piata Vasile Milea,  nr.1, judetul Arges</t>
  </si>
  <si>
    <t>Extindere retea de date - internet si up-gradarea centralei telefonice</t>
  </si>
  <si>
    <t xml:space="preserve"> TITLUL X -  PROIECTE CU FINANTARE DIN FONDURI EXTERNE NERAMBURSABILE </t>
  </si>
  <si>
    <t xml:space="preserve"> Sabina  Bocioacă</t>
  </si>
  <si>
    <t>Aparat foto cu obiectiv</t>
  </si>
  <si>
    <t>Reparatii capitale ascensor de 6 persoane</t>
  </si>
  <si>
    <t>Sisteme control acces cu dublu sens</t>
  </si>
  <si>
    <t>Sistem de alarma antiefractie si incendiu</t>
  </si>
  <si>
    <t>Reabilitarea forajului de exploatare a apei minerale sulfuroase in vederea desfasurarii lucrarilor de explorare/exploatare in Perimetrul Sulfuroasa Bradet, localitatea Nucsoara, sat Gruiu</t>
  </si>
  <si>
    <t>Sistem de supraveghere pentru bariera auto</t>
  </si>
  <si>
    <t>Sistem de supraveghere pentru sala de audiente</t>
  </si>
  <si>
    <t>Servicii de verificare tehnica a documentatiei aferenta obiectivul de investitii "Cresterea eficientei energetice - Centrul Scolar de Educatie Inclusiva Sfantul Stelian, corp C1, Costesti, judetul Arges"</t>
  </si>
  <si>
    <t>STRUCTURA TERITORIALA PENTRU PROBLEME SPECIALE ARGES</t>
  </si>
  <si>
    <t>Sistem antiefractie</t>
  </si>
  <si>
    <t>Sistem monitorizare video TVCI</t>
  </si>
  <si>
    <t>Sistem control acces</t>
  </si>
  <si>
    <t>Achizitie si montaj Statie de demanganizare automata cu instalatie de dezinfectie cu clorinare</t>
  </si>
  <si>
    <t>Echipament robotizat pentru reeducarea mersului</t>
  </si>
  <si>
    <t>Exoschelet pentru reeducarea membrelor superioare</t>
  </si>
  <si>
    <t>Exoschelet motorizat pentru dizabilitati ale membrelor inferioare si tulburari de mers</t>
  </si>
  <si>
    <t>Dispozitiv robotic pentru reabilitarea neuromotorie a membrelor superioare</t>
  </si>
  <si>
    <t>Banda recuperare anti-gravitationala</t>
  </si>
  <si>
    <t xml:space="preserve">Ecograf doppler </t>
  </si>
  <si>
    <t>Aparat terapie cu unde de soc focusate</t>
  </si>
  <si>
    <t>Aparat terapie laser de mare intensitate cu scanner</t>
  </si>
  <si>
    <t>Aparat terapie cu camp electromagnetic</t>
  </si>
  <si>
    <t>Aparat terapie combinata electroterapie, ultrasunet,laser 3 bucati</t>
  </si>
  <si>
    <t>Aparat terapie crioultrasunet</t>
  </si>
  <si>
    <t>Sistem automat de analiza pentru urini</t>
  </si>
  <si>
    <t>Analizor automat de imunologie</t>
  </si>
  <si>
    <t>Analizor automat pentru coagulare</t>
  </si>
  <si>
    <t>Analizor automat microbiologie</t>
  </si>
  <si>
    <t>Aparat recuperare pasiva membru inferior</t>
  </si>
  <si>
    <t>Electrocardiograf portabil cu 12 canale 2 bucati</t>
  </si>
  <si>
    <t>Centrifugă de laborator</t>
  </si>
  <si>
    <t>Analizor pentru urină</t>
  </si>
  <si>
    <t>Spirometru</t>
  </si>
  <si>
    <t>Servicii de proiectare fazele: studii de teren, expertiza tehnica, DALI, PT+DE+CS pentru obiectivul "Modernizare DJ 731C Vedea (Izvoru de Jos) -Cocu, km 7+314 - 11+914, L=4,6 km, comunele Vedea si Cocu, judetul Arges"</t>
  </si>
  <si>
    <t>Elaborare documentatii tehnice (DALI+SF mixt, taxe avize /acorduri, verificare tehnica de calitate) pentru obiectivul de investitii "Reabilitare, Consolidare, Modernizare corp Cladire C10 si Construire Cladire Arhiva, cu adresa Str.George Cosbuc, Nr.40, Municipiul Pitesti, Judetul Arges"</t>
  </si>
  <si>
    <t>Masina spalat toalete</t>
  </si>
  <si>
    <t xml:space="preserve">Pompa infuzomat </t>
  </si>
  <si>
    <t xml:space="preserve">Troliu medical pediatric </t>
  </si>
  <si>
    <t xml:space="preserve">Canapea de examinare electrica </t>
  </si>
  <si>
    <t>Fierastrau gips cu aspiratie</t>
  </si>
  <si>
    <r>
      <t>Videotelescop HD, diametru 5mm, unghi de vedere 30</t>
    </r>
    <r>
      <rPr>
        <sz val="10"/>
        <color theme="1"/>
        <rFont val="Calibri"/>
        <family val="2"/>
      </rPr>
      <t>°</t>
    </r>
  </si>
  <si>
    <t>Licenta Microsoft Windows 11 PRO OEM</t>
  </si>
  <si>
    <t>Licenta Microsoft Office 2021 Home and Business OEM</t>
  </si>
  <si>
    <t>Achizitie containere modulare pentru amenajare grupuri sanitare CLD</t>
  </si>
  <si>
    <t>Sistem Alarmare la Efractie si Sistem Supraveghere Video</t>
  </si>
  <si>
    <t>Sistem NAS 48TB compatibil cu sistemul CARESTREAM VUE PACS</t>
  </si>
  <si>
    <t>Spitalul de Pneumologie Valea Iasului</t>
  </si>
  <si>
    <t>Achiziție microbuze destinate transportului elevilor din Județul Argeș prin finanțare acordată de AFM</t>
  </si>
  <si>
    <t>Documentatie de arhitectura si documentatie tehnica pentru obtinerea autorizatiei de securitate la incendiu</t>
  </si>
  <si>
    <t>UNITATEA DE ASISTENTA MEDICO SOCIALA CALINESTI</t>
  </si>
  <si>
    <t>Servicii de proiectare fazele: studii de teren, expertiza tehnica, DALI, PT+DE, CS pentru obiectivul "Modernizare DJ 737 Matau - Cocenesti- Boteni, km 13+781-15+181,  L=1,4 km, comuna Boteni, judetul Arges"</t>
  </si>
  <si>
    <t>Servicii de proiectare fazele: studii de teren, expertiza tehnica, DALI, PT+DE, CS pentru obiectivul "Refacere prag de fund la pod pe DJ 737 Mioarele - Boteni, km 15+072 peste raul Argesel,  L=49 m, comuna Boteni, judetul Arges"</t>
  </si>
  <si>
    <t>Router</t>
  </si>
  <si>
    <t>Servicii de proiectare Faza actualizare documentatie DTAC, PT+DE+CS aferente obiectivului de investitii "Amenajare corp cladire spital existent, conform normativelor in vigoare, si extindere corp cladire spital in regim S+P+2E partial Spitalul de Psihiatrie "Sfanta. Maria" Vedea, judetul Arges"</t>
  </si>
  <si>
    <t>Servicii de verificare tehnica pentru  documentatii DTAC, PT+DE+CS aferente obiectivului de investitii "Amenajare corp cladire spital existent, conform normativelor in vigoare, si extindere corp cladire spital in regim S+P+2E partial Spitalul de Psihiatrie "Sfanta. Maria" Vedea, judetul Arges"</t>
  </si>
  <si>
    <t>Elaborarea documentatiilor in vederea obtinerii autorizatiilor de functionare ISU cu verificare tehnica inclusa</t>
  </si>
  <si>
    <t>Sistem hemodinamic pentru angiograf</t>
  </si>
  <si>
    <t>Licente SQL 2022 device CAL</t>
  </si>
  <si>
    <t xml:space="preserve">Licente SQL Server 2022 standard edition </t>
  </si>
  <si>
    <t>Sistem Desktop PC ( cu monitor )</t>
  </si>
  <si>
    <t>Sistem Desktop PC ( fara monitor )</t>
  </si>
  <si>
    <t xml:space="preserve">Elaborare expertiza tehnica structura </t>
  </si>
  <si>
    <t xml:space="preserve">Elaborare expertiza tehnica instalatii electrice  </t>
  </si>
  <si>
    <t xml:space="preserve">Elaborare expertiza tehnica instalatii sanitare </t>
  </si>
  <si>
    <t xml:space="preserve">Elaborare expertiza tehnica instalatii termice </t>
  </si>
  <si>
    <t xml:space="preserve">Elaborare audit energetic </t>
  </si>
  <si>
    <t xml:space="preserve">Elaborare studiu topografic </t>
  </si>
  <si>
    <t xml:space="preserve">Elaborare studiu geotehnic </t>
  </si>
  <si>
    <t xml:space="preserve">Lucrari de intarire instalatii electrice Bloc operator </t>
  </si>
  <si>
    <t xml:space="preserve">Masa kinetoterapie reglata electric </t>
  </si>
  <si>
    <t xml:space="preserve">Bicicleta electrica pentru membre superioare si inferioare  </t>
  </si>
  <si>
    <t xml:space="preserve">Executie studiu geotehnic 3 foraje cu dezveliri de fundatii  </t>
  </si>
  <si>
    <t xml:space="preserve">Executare incercari structurale si nestructurale in vederea realizarii expertizei tehnice pentru incadrarea in clasa de risc seismic </t>
  </si>
  <si>
    <t>Proiectare sistem complet de siguranta, detectie, semnalizare si alarmare a incendiilor, iluminat de siguranta</t>
  </si>
  <si>
    <t>Achizitie si montaj sistem coplet de siguranta, detectie, semnalizare si alarmare a incendiilor, iluminat de siguranta</t>
  </si>
  <si>
    <t xml:space="preserve">Realizarea alimentarii de rezerva din linia LEA 20KV-Electroarges-Oras </t>
  </si>
  <si>
    <t>Malaxor pentru parafina</t>
  </si>
  <si>
    <t>Frigider bloc alimentar</t>
  </si>
  <si>
    <t xml:space="preserve">Licenta Microsoft Windows 11 PRO+Office 2021 </t>
  </si>
  <si>
    <t xml:space="preserve"> 60.02 </t>
  </si>
  <si>
    <t>APARARE</t>
  </si>
  <si>
    <t>Lucrari de instalare si configurare retea calculatoare TV si telefonie</t>
  </si>
  <si>
    <t>Complet statie de lucru cu cititor de smart - card</t>
  </si>
  <si>
    <t>Studiu si asigurare de asistenta tehnica pentru realizarea Planului de mentinere a calitatii aerului in judetul Arges 2025-2029</t>
  </si>
  <si>
    <t>Lucrari de inlocuire/modernizare pardoseala PVC  CPU</t>
  </si>
  <si>
    <t>Echipament informatic - Server</t>
  </si>
  <si>
    <t>Modernizare decantor</t>
  </si>
  <si>
    <t>Modificare alimentare cu energie electrica Pavilion II</t>
  </si>
  <si>
    <t>Proiect, avize, autorizatii "Lucrari de colectare si deversare ape pluviale de pe acoperisul spitalului"</t>
  </si>
  <si>
    <t>Lucrari de colectare si deversare ape pluviale de pe acoperisul spitalului</t>
  </si>
  <si>
    <t xml:space="preserve">Licente Office 2021 Pro Plus </t>
  </si>
  <si>
    <t>Marmita</t>
  </si>
  <si>
    <t>Proiect tehnic si executie lucrari  pentru obiectivul de investitii "Alimentare cu Gaze Extindere Ambulatoriu Integrat al Spitalului Judetean de Urgenta Pitesti"</t>
  </si>
  <si>
    <t>Anexa 1b        H.C.J.  227     /  25.07.2024</t>
  </si>
</sst>
</file>

<file path=xl/styles.xml><?xml version="1.0" encoding="utf-8"?>
<styleSheet xmlns="http://schemas.openxmlformats.org/spreadsheetml/2006/main">
  <numFmts count="1">
    <numFmt numFmtId="44" formatCode="_-* #,##0.00\ &quot;lei&quot;_-;\-* #,##0.00\ &quot;lei&quot;_-;_-* &quot;-&quot;??\ &quot;lei&quot;_-;_-@_-"/>
  </numFmts>
  <fonts count="48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C00000"/>
      <name val="Times New Roman"/>
      <family val="1"/>
    </font>
    <font>
      <sz val="12"/>
      <color rgb="FFC00000"/>
      <name val="Times New Roman"/>
      <family val="1"/>
    </font>
    <font>
      <sz val="12"/>
      <color rgb="FFC00000"/>
      <name val="Times New Roman"/>
      <family val="1"/>
      <charset val="238"/>
    </font>
    <font>
      <i/>
      <sz val="8"/>
      <color rgb="FFC00000"/>
      <name val="Times New Roman"/>
      <family val="1"/>
    </font>
    <font>
      <b/>
      <i/>
      <sz val="8"/>
      <color rgb="FFC00000"/>
      <name val="Times New Roman"/>
      <family val="1"/>
    </font>
    <font>
      <sz val="10"/>
      <color rgb="FFC00000"/>
      <name val="Arial"/>
      <family val="2"/>
      <charset val="238"/>
    </font>
    <font>
      <i/>
      <sz val="8"/>
      <color rgb="FFC00000"/>
      <name val="Arial"/>
      <family val="2"/>
      <charset val="238"/>
    </font>
    <font>
      <b/>
      <u/>
      <sz val="12"/>
      <color rgb="FFC00000"/>
      <name val="Times New Roman"/>
      <family val="1"/>
    </font>
    <font>
      <u/>
      <sz val="12"/>
      <color rgb="FFC00000"/>
      <name val="Times New Roman"/>
      <family val="1"/>
    </font>
    <font>
      <sz val="11"/>
      <color theme="1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</font>
    <font>
      <u/>
      <sz val="12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  <charset val="238"/>
    </font>
    <font>
      <sz val="10"/>
      <color theme="1"/>
      <name val="Arial"/>
      <family val="2"/>
    </font>
    <font>
      <u/>
      <sz val="12"/>
      <color theme="1"/>
      <name val="Times New Roman"/>
      <family val="1"/>
    </font>
    <font>
      <i/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i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000000"/>
      <name val="Times New Roman"/>
      <family val="1"/>
      <charset val="238"/>
    </font>
    <font>
      <sz val="10"/>
      <color theme="1"/>
      <name val="Calibri"/>
      <family val="2"/>
    </font>
    <font>
      <i/>
      <sz val="8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2">
    <xf numFmtId="0" fontId="0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9" fillId="0" borderId="0"/>
    <xf numFmtId="0" fontId="8" fillId="0" borderId="0"/>
    <xf numFmtId="0" fontId="6" fillId="0" borderId="0"/>
    <xf numFmtId="0" fontId="6" fillId="0" borderId="0"/>
    <xf numFmtId="44" fontId="7" fillId="0" borderId="0" applyFont="0" applyFill="0" applyBorder="0" applyAlignment="0" applyProtection="0"/>
    <xf numFmtId="0" fontId="5" fillId="0" borderId="0"/>
    <xf numFmtId="0" fontId="9" fillId="0" borderId="0"/>
    <xf numFmtId="0" fontId="7" fillId="0" borderId="0"/>
    <xf numFmtId="0" fontId="4" fillId="0" borderId="0"/>
    <xf numFmtId="0" fontId="3" fillId="0" borderId="0"/>
    <xf numFmtId="0" fontId="7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489">
    <xf numFmtId="0" fontId="0" fillId="0" borderId="0" xfId="0"/>
    <xf numFmtId="0" fontId="10" fillId="2" borderId="0" xfId="0" applyFont="1" applyFill="1"/>
    <xf numFmtId="0" fontId="11" fillId="2" borderId="0" xfId="0" applyFont="1" applyFill="1" applyAlignment="1">
      <alignment horizontal="right"/>
    </xf>
    <xf numFmtId="0" fontId="10" fillId="2" borderId="0" xfId="0" applyFont="1" applyFill="1" applyAlignment="1">
      <alignment horizontal="right"/>
    </xf>
    <xf numFmtId="0" fontId="11" fillId="2" borderId="0" xfId="0" applyFont="1" applyFill="1"/>
    <xf numFmtId="0" fontId="11" fillId="0" borderId="0" xfId="0" applyFont="1" applyAlignment="1">
      <alignment horizontal="center"/>
    </xf>
    <xf numFmtId="0" fontId="11" fillId="2" borderId="0" xfId="0" applyFont="1" applyFill="1" applyAlignment="1"/>
    <xf numFmtId="0" fontId="11" fillId="2" borderId="0" xfId="0" applyFont="1" applyFill="1" applyBorder="1"/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0" borderId="0" xfId="0" applyFont="1" applyAlignment="1">
      <alignment horizontal="right"/>
    </xf>
    <xf numFmtId="0" fontId="10" fillId="2" borderId="0" xfId="0" applyFont="1" applyFill="1" applyBorder="1" applyAlignment="1">
      <alignment horizontal="right"/>
    </xf>
    <xf numFmtId="0" fontId="10" fillId="2" borderId="0" xfId="0" applyFont="1" applyFill="1" applyBorder="1"/>
    <xf numFmtId="0" fontId="11" fillId="2" borderId="1" xfId="0" applyFont="1" applyFill="1" applyBorder="1"/>
    <xf numFmtId="0" fontId="10" fillId="2" borderId="2" xfId="0" applyFont="1" applyFill="1" applyBorder="1"/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right"/>
    </xf>
    <xf numFmtId="0" fontId="10" fillId="2" borderId="4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2" fontId="11" fillId="2" borderId="0" xfId="0" applyNumberFormat="1" applyFont="1" applyFill="1"/>
    <xf numFmtId="2" fontId="10" fillId="2" borderId="0" xfId="0" applyNumberFormat="1" applyFont="1" applyFill="1" applyBorder="1" applyAlignment="1">
      <alignment horizontal="right"/>
    </xf>
    <xf numFmtId="0" fontId="11" fillId="2" borderId="7" xfId="0" applyFont="1" applyFill="1" applyBorder="1"/>
    <xf numFmtId="4" fontId="10" fillId="2" borderId="3" xfId="0" applyNumberFormat="1" applyFont="1" applyFill="1" applyBorder="1" applyAlignment="1">
      <alignment horizontal="right"/>
    </xf>
    <xf numFmtId="4" fontId="11" fillId="2" borderId="0" xfId="0" applyNumberFormat="1" applyFont="1" applyFill="1" applyAlignment="1">
      <alignment horizontal="center"/>
    </xf>
    <xf numFmtId="4" fontId="11" fillId="2" borderId="0" xfId="0" applyNumberFormat="1" applyFont="1" applyFill="1"/>
    <xf numFmtId="4" fontId="11" fillId="2" borderId="0" xfId="0" applyNumberFormat="1" applyFont="1" applyFill="1" applyBorder="1"/>
    <xf numFmtId="4" fontId="11" fillId="0" borderId="0" xfId="0" applyNumberFormat="1" applyFont="1" applyAlignment="1">
      <alignment horizontal="left"/>
    </xf>
    <xf numFmtId="2" fontId="11" fillId="2" borderId="0" xfId="0" applyNumberFormat="1" applyFont="1" applyFill="1" applyBorder="1"/>
    <xf numFmtId="2" fontId="10" fillId="2" borderId="0" xfId="0" applyNumberFormat="1" applyFont="1" applyFill="1" applyBorder="1" applyAlignment="1">
      <alignment horizontal="center"/>
    </xf>
    <xf numFmtId="4" fontId="10" fillId="2" borderId="6" xfId="0" applyNumberFormat="1" applyFont="1" applyFill="1" applyBorder="1" applyAlignment="1">
      <alignment horizontal="right"/>
    </xf>
    <xf numFmtId="4" fontId="11" fillId="2" borderId="0" xfId="0" applyNumberFormat="1" applyFont="1" applyFill="1" applyBorder="1" applyAlignment="1">
      <alignment horizontal="center"/>
    </xf>
    <xf numFmtId="4" fontId="10" fillId="2" borderId="0" xfId="0" applyNumberFormat="1" applyFont="1" applyFill="1" applyBorder="1" applyAlignment="1">
      <alignment horizontal="left"/>
    </xf>
    <xf numFmtId="2" fontId="10" fillId="2" borderId="0" xfId="0" applyNumberFormat="1" applyFont="1" applyFill="1" applyBorder="1"/>
    <xf numFmtId="2" fontId="10" fillId="2" borderId="0" xfId="0" applyNumberFormat="1" applyFont="1" applyFill="1"/>
    <xf numFmtId="0" fontId="12" fillId="2" borderId="0" xfId="0" applyFont="1" applyFill="1"/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horizontal="right"/>
    </xf>
    <xf numFmtId="0" fontId="12" fillId="2" borderId="0" xfId="0" applyFont="1" applyFill="1" applyAlignment="1">
      <alignment horizontal="right"/>
    </xf>
    <xf numFmtId="0" fontId="13" fillId="2" borderId="0" xfId="0" applyFont="1" applyFill="1"/>
    <xf numFmtId="0" fontId="13" fillId="0" borderId="0" xfId="0" applyFont="1" applyAlignment="1">
      <alignment horizontal="center"/>
    </xf>
    <xf numFmtId="0" fontId="13" fillId="2" borderId="0" xfId="0" applyFont="1" applyFill="1" applyBorder="1"/>
    <xf numFmtId="0" fontId="13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right"/>
    </xf>
    <xf numFmtId="0" fontId="13" fillId="0" borderId="0" xfId="0" applyFont="1" applyAlignment="1">
      <alignment horizontal="right"/>
    </xf>
    <xf numFmtId="0" fontId="12" fillId="2" borderId="0" xfId="0" applyFont="1" applyFill="1" applyBorder="1" applyAlignment="1">
      <alignment horizontal="right"/>
    </xf>
    <xf numFmtId="0" fontId="12" fillId="2" borderId="0" xfId="0" applyFont="1" applyFill="1" applyBorder="1"/>
    <xf numFmtId="0" fontId="12" fillId="2" borderId="0" xfId="0" applyFont="1" applyFill="1" applyBorder="1" applyAlignment="1">
      <alignment horizontal="center"/>
    </xf>
    <xf numFmtId="2" fontId="13" fillId="2" borderId="0" xfId="0" applyNumberFormat="1" applyFont="1" applyFill="1"/>
    <xf numFmtId="2" fontId="12" fillId="2" borderId="0" xfId="0" applyNumberFormat="1" applyFont="1" applyFill="1" applyBorder="1" applyAlignment="1">
      <alignment horizontal="right"/>
    </xf>
    <xf numFmtId="4" fontId="13" fillId="2" borderId="0" xfId="0" applyNumberFormat="1" applyFont="1" applyFill="1"/>
    <xf numFmtId="4" fontId="13" fillId="2" borderId="0" xfId="0" applyNumberFormat="1" applyFont="1" applyFill="1" applyBorder="1"/>
    <xf numFmtId="2" fontId="13" fillId="2" borderId="0" xfId="0" applyNumberFormat="1" applyFont="1" applyFill="1" applyBorder="1"/>
    <xf numFmtId="4" fontId="13" fillId="2" borderId="0" xfId="0" applyNumberFormat="1" applyFont="1" applyFill="1" applyBorder="1" applyAlignment="1">
      <alignment horizontal="center"/>
    </xf>
    <xf numFmtId="2" fontId="12" fillId="2" borderId="0" xfId="0" applyNumberFormat="1" applyFont="1" applyFill="1" applyBorder="1"/>
    <xf numFmtId="2" fontId="12" fillId="0" borderId="0" xfId="0" applyNumberFormat="1" applyFont="1" applyFill="1" applyBorder="1"/>
    <xf numFmtId="0" fontId="13" fillId="2" borderId="8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3" fillId="0" borderId="8" xfId="11" applyFont="1" applyBorder="1" applyAlignment="1">
      <alignment horizontal="center"/>
    </xf>
    <xf numFmtId="4" fontId="13" fillId="2" borderId="0" xfId="0" applyNumberFormat="1" applyFont="1" applyFill="1" applyBorder="1" applyAlignment="1">
      <alignment horizontal="right"/>
    </xf>
    <xf numFmtId="0" fontId="13" fillId="2" borderId="8" xfId="11" applyFont="1" applyFill="1" applyBorder="1" applyAlignment="1">
      <alignment horizontal="center"/>
    </xf>
    <xf numFmtId="0" fontId="15" fillId="2" borderId="0" xfId="0" applyFont="1" applyFill="1"/>
    <xf numFmtId="4" fontId="15" fillId="2" borderId="0" xfId="0" applyNumberFormat="1" applyFont="1" applyFill="1" applyBorder="1" applyAlignment="1">
      <alignment horizontal="center"/>
    </xf>
    <xf numFmtId="2" fontId="16" fillId="2" borderId="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 wrapText="1"/>
    </xf>
    <xf numFmtId="2" fontId="12" fillId="2" borderId="0" xfId="0" applyNumberFormat="1" applyFont="1" applyFill="1" applyBorder="1" applyAlignment="1">
      <alignment wrapText="1"/>
    </xf>
    <xf numFmtId="0" fontId="12" fillId="2" borderId="0" xfId="0" applyFont="1" applyFill="1" applyBorder="1" applyAlignment="1">
      <alignment wrapText="1"/>
    </xf>
    <xf numFmtId="0" fontId="13" fillId="2" borderId="4" xfId="0" applyFont="1" applyFill="1" applyBorder="1" applyAlignment="1">
      <alignment horizontal="center"/>
    </xf>
    <xf numFmtId="0" fontId="19" fillId="2" borderId="0" xfId="0" applyFont="1" applyFill="1" applyAlignment="1">
      <alignment wrapText="1"/>
    </xf>
    <xf numFmtId="0" fontId="12" fillId="2" borderId="0" xfId="0" applyFont="1" applyFill="1" applyBorder="1" applyAlignment="1">
      <alignment horizontal="left"/>
    </xf>
    <xf numFmtId="0" fontId="13" fillId="0" borderId="0" xfId="0" applyFont="1" applyBorder="1"/>
    <xf numFmtId="4" fontId="12" fillId="2" borderId="0" xfId="0" applyNumberFormat="1" applyFont="1" applyFill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13" fillId="2" borderId="0" xfId="1" applyFont="1" applyFill="1"/>
    <xf numFmtId="0" fontId="12" fillId="0" borderId="0" xfId="0" applyFont="1" applyBorder="1" applyAlignment="1">
      <alignment horizontal="right"/>
    </xf>
    <xf numFmtId="4" fontId="12" fillId="2" borderId="0" xfId="0" applyNumberFormat="1" applyFont="1" applyFill="1" applyBorder="1" applyAlignment="1">
      <alignment horizontal="center"/>
    </xf>
    <xf numFmtId="0" fontId="12" fillId="2" borderId="0" xfId="1" applyFont="1" applyFill="1"/>
    <xf numFmtId="0" fontId="20" fillId="2" borderId="0" xfId="0" applyFont="1" applyFill="1" applyBorder="1"/>
    <xf numFmtId="0" fontId="13" fillId="0" borderId="0" xfId="0" applyFont="1"/>
    <xf numFmtId="0" fontId="12" fillId="2" borderId="10" xfId="0" applyFont="1" applyFill="1" applyBorder="1" applyAlignment="1">
      <alignment wrapText="1"/>
    </xf>
    <xf numFmtId="0" fontId="13" fillId="2" borderId="8" xfId="0" applyFont="1" applyFill="1" applyBorder="1" applyAlignment="1">
      <alignment horizontal="center" wrapText="1"/>
    </xf>
    <xf numFmtId="0" fontId="13" fillId="2" borderId="0" xfId="0" applyFont="1" applyFill="1" applyAlignment="1">
      <alignment wrapText="1"/>
    </xf>
    <xf numFmtId="4" fontId="13" fillId="2" borderId="0" xfId="1" applyNumberFormat="1" applyFont="1" applyFill="1" applyBorder="1" applyAlignment="1">
      <alignment horizontal="center" wrapText="1"/>
    </xf>
    <xf numFmtId="0" fontId="13" fillId="0" borderId="8" xfId="0" applyFont="1" applyFill="1" applyBorder="1" applyAlignment="1">
      <alignment horizontal="center"/>
    </xf>
    <xf numFmtId="0" fontId="20" fillId="2" borderId="0" xfId="0" applyFont="1" applyFill="1"/>
    <xf numFmtId="4" fontId="13" fillId="2" borderId="0" xfId="1" applyNumberFormat="1" applyFont="1" applyFill="1" applyBorder="1" applyAlignment="1">
      <alignment horizontal="center"/>
    </xf>
    <xf numFmtId="2" fontId="13" fillId="0" borderId="0" xfId="0" applyNumberFormat="1" applyFont="1" applyFill="1" applyBorder="1" applyAlignment="1">
      <alignment horizontal="center"/>
    </xf>
    <xf numFmtId="2" fontId="14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wrapText="1"/>
    </xf>
    <xf numFmtId="4" fontId="13" fillId="2" borderId="0" xfId="4" applyNumberFormat="1" applyFont="1" applyFill="1" applyBorder="1"/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2" fontId="22" fillId="3" borderId="8" xfId="0" applyNumberFormat="1" applyFont="1" applyFill="1" applyBorder="1"/>
    <xf numFmtId="2" fontId="22" fillId="3" borderId="6" xfId="0" applyNumberFormat="1" applyFont="1" applyFill="1" applyBorder="1"/>
    <xf numFmtId="4" fontId="22" fillId="3" borderId="4" xfId="0" applyNumberFormat="1" applyFont="1" applyFill="1" applyBorder="1" applyAlignment="1">
      <alignment horizontal="right"/>
    </xf>
    <xf numFmtId="4" fontId="22" fillId="3" borderId="5" xfId="0" applyNumberFormat="1" applyFont="1" applyFill="1" applyBorder="1" applyAlignment="1"/>
    <xf numFmtId="0" fontId="23" fillId="2" borderId="0" xfId="0" applyFont="1" applyFill="1"/>
    <xf numFmtId="4" fontId="23" fillId="2" borderId="0" xfId="0" applyNumberFormat="1" applyFont="1" applyFill="1" applyBorder="1" applyAlignment="1">
      <alignment horizontal="center"/>
    </xf>
    <xf numFmtId="4" fontId="23" fillId="2" borderId="0" xfId="0" applyNumberFormat="1" applyFont="1" applyFill="1"/>
    <xf numFmtId="2" fontId="23" fillId="2" borderId="0" xfId="0" applyNumberFormat="1" applyFont="1" applyFill="1" applyBorder="1"/>
    <xf numFmtId="2" fontId="22" fillId="2" borderId="0" xfId="0" applyNumberFormat="1" applyFont="1" applyFill="1" applyBorder="1" applyAlignment="1">
      <alignment horizontal="right"/>
    </xf>
    <xf numFmtId="4" fontId="22" fillId="2" borderId="0" xfId="0" applyNumberFormat="1" applyFont="1" applyFill="1" applyBorder="1" applyAlignment="1">
      <alignment horizontal="left"/>
    </xf>
    <xf numFmtId="2" fontId="22" fillId="2" borderId="0" xfId="0" applyNumberFormat="1" applyFont="1" applyFill="1" applyBorder="1" applyAlignment="1">
      <alignment horizontal="center"/>
    </xf>
    <xf numFmtId="2" fontId="22" fillId="2" borderId="0" xfId="0" applyNumberFormat="1" applyFont="1" applyFill="1" applyBorder="1"/>
    <xf numFmtId="2" fontId="22" fillId="2" borderId="0" xfId="0" applyNumberFormat="1" applyFont="1" applyFill="1"/>
    <xf numFmtId="2" fontId="23" fillId="2" borderId="0" xfId="0" applyNumberFormat="1" applyFont="1" applyFill="1"/>
    <xf numFmtId="2" fontId="22" fillId="0" borderId="0" xfId="0" applyNumberFormat="1" applyFont="1" applyFill="1" applyBorder="1"/>
    <xf numFmtId="0" fontId="22" fillId="4" borderId="8" xfId="0" applyFont="1" applyFill="1" applyBorder="1" applyAlignment="1">
      <alignment wrapText="1"/>
    </xf>
    <xf numFmtId="0" fontId="22" fillId="4" borderId="4" xfId="0" applyFont="1" applyFill="1" applyBorder="1" applyAlignment="1">
      <alignment horizontal="center"/>
    </xf>
    <xf numFmtId="4" fontId="22" fillId="4" borderId="8" xfId="0" applyNumberFormat="1" applyFont="1" applyFill="1" applyBorder="1" applyAlignment="1">
      <alignment wrapText="1"/>
    </xf>
    <xf numFmtId="0" fontId="22" fillId="2" borderId="0" xfId="0" applyFont="1" applyFill="1" applyAlignment="1">
      <alignment horizontal="right"/>
    </xf>
    <xf numFmtId="0" fontId="22" fillId="2" borderId="4" xfId="0" applyFont="1" applyFill="1" applyBorder="1" applyAlignment="1">
      <alignment wrapText="1"/>
    </xf>
    <xf numFmtId="0" fontId="22" fillId="2" borderId="4" xfId="0" applyFont="1" applyFill="1" applyBorder="1" applyAlignment="1">
      <alignment horizontal="center"/>
    </xf>
    <xf numFmtId="0" fontId="22" fillId="2" borderId="8" xfId="0" applyFont="1" applyFill="1" applyBorder="1" applyAlignment="1">
      <alignment wrapText="1"/>
    </xf>
    <xf numFmtId="4" fontId="22" fillId="2" borderId="6" xfId="0" applyNumberFormat="1" applyFont="1" applyFill="1" applyBorder="1" applyAlignment="1">
      <alignment horizontal="right"/>
    </xf>
    <xf numFmtId="4" fontId="24" fillId="2" borderId="8" xfId="13" applyNumberFormat="1" applyFont="1" applyFill="1" applyBorder="1"/>
    <xf numFmtId="0" fontId="23" fillId="2" borderId="8" xfId="0" applyFont="1" applyFill="1" applyBorder="1" applyAlignment="1">
      <alignment horizontal="center"/>
    </xf>
    <xf numFmtId="4" fontId="23" fillId="2" borderId="6" xfId="0" applyNumberFormat="1" applyFont="1" applyFill="1" applyBorder="1" applyAlignment="1">
      <alignment horizontal="right"/>
    </xf>
    <xf numFmtId="0" fontId="25" fillId="2" borderId="10" xfId="16" applyNumberFormat="1" applyFont="1" applyFill="1" applyBorder="1" applyAlignment="1">
      <alignment horizontal="left" vertical="center" wrapText="1"/>
    </xf>
    <xf numFmtId="0" fontId="25" fillId="2" borderId="8" xfId="16" applyNumberFormat="1" applyFont="1" applyFill="1" applyBorder="1" applyAlignment="1">
      <alignment horizontal="left" vertical="center" wrapText="1"/>
    </xf>
    <xf numFmtId="0" fontId="23" fillId="0" borderId="8" xfId="11" applyFont="1" applyBorder="1" applyAlignment="1">
      <alignment horizontal="center"/>
    </xf>
    <xf numFmtId="4" fontId="23" fillId="2" borderId="8" xfId="7" applyNumberFormat="1" applyFont="1" applyFill="1" applyBorder="1" applyAlignment="1">
      <alignment horizontal="right"/>
    </xf>
    <xf numFmtId="0" fontId="26" fillId="2" borderId="8" xfId="9" applyFont="1" applyFill="1" applyBorder="1"/>
    <xf numFmtId="2" fontId="10" fillId="3" borderId="8" xfId="0" applyNumberFormat="1" applyFont="1" applyFill="1" applyBorder="1"/>
    <xf numFmtId="2" fontId="10" fillId="3" borderId="6" xfId="0" applyNumberFormat="1" applyFont="1" applyFill="1" applyBorder="1"/>
    <xf numFmtId="2" fontId="10" fillId="3" borderId="6" xfId="0" applyNumberFormat="1" applyFont="1" applyFill="1" applyBorder="1" applyAlignment="1">
      <alignment horizontal="center"/>
    </xf>
    <xf numFmtId="4" fontId="10" fillId="3" borderId="6" xfId="0" applyNumberFormat="1" applyFont="1" applyFill="1" applyBorder="1" applyAlignment="1">
      <alignment horizontal="right"/>
    </xf>
    <xf numFmtId="4" fontId="11" fillId="0" borderId="0" xfId="0" applyNumberFormat="1" applyFont="1" applyAlignment="1">
      <alignment horizontal="right"/>
    </xf>
    <xf numFmtId="2" fontId="10" fillId="0" borderId="0" xfId="0" applyNumberFormat="1" applyFont="1" applyFill="1" applyBorder="1"/>
    <xf numFmtId="0" fontId="10" fillId="4" borderId="8" xfId="0" applyFont="1" applyFill="1" applyBorder="1" applyAlignment="1">
      <alignment wrapText="1"/>
    </xf>
    <xf numFmtId="0" fontId="10" fillId="4" borderId="4" xfId="0" applyFont="1" applyFill="1" applyBorder="1" applyAlignment="1">
      <alignment horizontal="center"/>
    </xf>
    <xf numFmtId="2" fontId="10" fillId="4" borderId="8" xfId="0" applyNumberFormat="1" applyFont="1" applyFill="1" applyBorder="1" applyAlignment="1">
      <alignment wrapText="1"/>
    </xf>
    <xf numFmtId="2" fontId="11" fillId="2" borderId="0" xfId="0" applyNumberFormat="1" applyFont="1" applyFill="1" applyBorder="1" applyAlignment="1">
      <alignment horizontal="right"/>
    </xf>
    <xf numFmtId="0" fontId="25" fillId="2" borderId="10" xfId="13" applyFont="1" applyFill="1" applyBorder="1" applyAlignment="1">
      <alignment wrapText="1"/>
    </xf>
    <xf numFmtId="0" fontId="27" fillId="2" borderId="8" xfId="0" applyFont="1" applyFill="1" applyBorder="1" applyAlignment="1">
      <alignment horizontal="center"/>
    </xf>
    <xf numFmtId="0" fontId="28" fillId="0" borderId="8" xfId="11" applyFont="1" applyBorder="1" applyAlignment="1">
      <alignment horizontal="center"/>
    </xf>
    <xf numFmtId="4" fontId="27" fillId="2" borderId="8" xfId="7" applyNumberFormat="1" applyFont="1" applyFill="1" applyBorder="1" applyAlignment="1">
      <alignment horizontal="right"/>
    </xf>
    <xf numFmtId="0" fontId="28" fillId="2" borderId="8" xfId="0" applyFont="1" applyFill="1" applyBorder="1" applyAlignment="1">
      <alignment horizontal="center"/>
    </xf>
    <xf numFmtId="4" fontId="28" fillId="2" borderId="8" xfId="7" applyNumberFormat="1" applyFont="1" applyFill="1" applyBorder="1" applyAlignment="1">
      <alignment horizontal="right"/>
    </xf>
    <xf numFmtId="0" fontId="27" fillId="4" borderId="8" xfId="0" applyFont="1" applyFill="1" applyBorder="1" applyAlignment="1">
      <alignment wrapText="1"/>
    </xf>
    <xf numFmtId="0" fontId="27" fillId="4" borderId="4" xfId="0" applyFont="1" applyFill="1" applyBorder="1" applyAlignment="1">
      <alignment horizontal="center"/>
    </xf>
    <xf numFmtId="2" fontId="27" fillId="4" borderId="8" xfId="0" applyNumberFormat="1" applyFont="1" applyFill="1" applyBorder="1" applyAlignment="1">
      <alignment wrapText="1"/>
    </xf>
    <xf numFmtId="0" fontId="27" fillId="2" borderId="8" xfId="11" applyFont="1" applyFill="1" applyBorder="1"/>
    <xf numFmtId="4" fontId="27" fillId="2" borderId="6" xfId="0" applyNumberFormat="1" applyFont="1" applyFill="1" applyBorder="1" applyAlignment="1">
      <alignment horizontal="right"/>
    </xf>
    <xf numFmtId="0" fontId="11" fillId="2" borderId="8" xfId="0" applyFont="1" applyFill="1" applyBorder="1" applyAlignment="1">
      <alignment horizontal="center"/>
    </xf>
    <xf numFmtId="0" fontId="28" fillId="2" borderId="4" xfId="0" applyFont="1" applyFill="1" applyBorder="1" applyAlignment="1">
      <alignment horizontal="center"/>
    </xf>
    <xf numFmtId="0" fontId="27" fillId="2" borderId="4" xfId="0" applyFont="1" applyFill="1" applyBorder="1" applyAlignment="1">
      <alignment horizontal="center"/>
    </xf>
    <xf numFmtId="0" fontId="29" fillId="2" borderId="9" xfId="13" applyFont="1" applyFill="1" applyBorder="1" applyAlignment="1">
      <alignment wrapText="1"/>
    </xf>
    <xf numFmtId="0" fontId="29" fillId="2" borderId="8" xfId="13" applyFont="1" applyFill="1" applyBorder="1" applyAlignment="1">
      <alignment wrapText="1"/>
    </xf>
    <xf numFmtId="0" fontId="25" fillId="2" borderId="8" xfId="9" applyFont="1" applyFill="1" applyBorder="1"/>
    <xf numFmtId="0" fontId="24" fillId="2" borderId="8" xfId="13" applyFont="1" applyFill="1" applyBorder="1" applyAlignment="1">
      <alignment wrapText="1"/>
    </xf>
    <xf numFmtId="0" fontId="28" fillId="2" borderId="8" xfId="11" applyFont="1" applyFill="1" applyBorder="1" applyAlignment="1">
      <alignment horizontal="center"/>
    </xf>
    <xf numFmtId="4" fontId="11" fillId="2" borderId="6" xfId="0" applyNumberFormat="1" applyFont="1" applyFill="1" applyBorder="1" applyAlignment="1">
      <alignment horizontal="right"/>
    </xf>
    <xf numFmtId="4" fontId="11" fillId="2" borderId="6" xfId="7" applyNumberFormat="1" applyFont="1" applyFill="1" applyBorder="1" applyAlignment="1">
      <alignment horizontal="right"/>
    </xf>
    <xf numFmtId="0" fontId="25" fillId="2" borderId="8" xfId="13" applyFont="1" applyFill="1" applyBorder="1" applyAlignment="1">
      <alignment horizontal="left" wrapText="1"/>
    </xf>
    <xf numFmtId="4" fontId="11" fillId="2" borderId="0" xfId="0" applyNumberFormat="1" applyFont="1" applyFill="1" applyBorder="1" applyAlignment="1">
      <alignment horizontal="right"/>
    </xf>
    <xf numFmtId="0" fontId="30" fillId="2" borderId="8" xfId="9" applyFont="1" applyFill="1" applyBorder="1"/>
    <xf numFmtId="0" fontId="10" fillId="2" borderId="8" xfId="0" applyFont="1" applyFill="1" applyBorder="1" applyAlignment="1">
      <alignment wrapText="1"/>
    </xf>
    <xf numFmtId="4" fontId="10" fillId="2" borderId="8" xfId="0" applyNumberFormat="1" applyFont="1" applyFill="1" applyBorder="1" applyAlignment="1">
      <alignment wrapText="1"/>
    </xf>
    <xf numFmtId="0" fontId="29" fillId="0" borderId="8" xfId="20" applyFont="1" applyBorder="1" applyAlignment="1">
      <alignment wrapText="1"/>
    </xf>
    <xf numFmtId="0" fontId="28" fillId="0" borderId="8" xfId="20" applyFont="1" applyBorder="1" applyAlignment="1">
      <alignment wrapText="1"/>
    </xf>
    <xf numFmtId="0" fontId="11" fillId="0" borderId="8" xfId="20" applyFont="1" applyBorder="1" applyAlignment="1">
      <alignment wrapText="1"/>
    </xf>
    <xf numFmtId="0" fontId="11" fillId="2" borderId="8" xfId="11" applyFont="1" applyFill="1" applyBorder="1" applyAlignment="1">
      <alignment horizontal="center"/>
    </xf>
    <xf numFmtId="4" fontId="11" fillId="2" borderId="8" xfId="7" applyNumberFormat="1" applyFont="1" applyFill="1" applyBorder="1" applyAlignment="1">
      <alignment horizontal="right"/>
    </xf>
    <xf numFmtId="0" fontId="10" fillId="5" borderId="4" xfId="0" applyFont="1" applyFill="1" applyBorder="1" applyAlignment="1">
      <alignment horizontal="right"/>
    </xf>
    <xf numFmtId="0" fontId="10" fillId="5" borderId="8" xfId="0" applyFont="1" applyFill="1" applyBorder="1" applyAlignment="1"/>
    <xf numFmtId="4" fontId="10" fillId="5" borderId="8" xfId="0" applyNumberFormat="1" applyFont="1" applyFill="1" applyBorder="1" applyAlignment="1">
      <alignment horizontal="right"/>
    </xf>
    <xf numFmtId="0" fontId="11" fillId="0" borderId="0" xfId="0" applyFont="1" applyBorder="1"/>
    <xf numFmtId="4" fontId="10" fillId="2" borderId="0" xfId="0" applyNumberFormat="1" applyFont="1" applyFill="1" applyBorder="1" applyAlignment="1">
      <alignment horizontal="right"/>
    </xf>
    <xf numFmtId="0" fontId="10" fillId="3" borderId="4" xfId="0" applyFont="1" applyFill="1" applyBorder="1"/>
    <xf numFmtId="0" fontId="31" fillId="3" borderId="5" xfId="0" applyFont="1" applyFill="1" applyBorder="1"/>
    <xf numFmtId="0" fontId="10" fillId="3" borderId="5" xfId="0" applyFont="1" applyFill="1" applyBorder="1" applyAlignment="1">
      <alignment horizontal="center"/>
    </xf>
    <xf numFmtId="0" fontId="10" fillId="3" borderId="5" xfId="0" applyFont="1" applyFill="1" applyBorder="1"/>
    <xf numFmtId="0" fontId="10" fillId="4" borderId="10" xfId="0" applyFont="1" applyFill="1" applyBorder="1" applyAlignment="1"/>
    <xf numFmtId="0" fontId="10" fillId="4" borderId="8" xfId="0" applyFont="1" applyFill="1" applyBorder="1" applyAlignment="1">
      <alignment horizontal="center" wrapText="1"/>
    </xf>
    <xf numFmtId="4" fontId="10" fillId="4" borderId="10" xfId="0" applyNumberFormat="1" applyFont="1" applyFill="1" applyBorder="1" applyAlignment="1">
      <alignment horizontal="right"/>
    </xf>
    <xf numFmtId="0" fontId="10" fillId="0" borderId="8" xfId="0" applyFont="1" applyBorder="1" applyAlignment="1"/>
    <xf numFmtId="0" fontId="11" fillId="0" borderId="8" xfId="0" applyFont="1" applyBorder="1" applyAlignment="1"/>
    <xf numFmtId="4" fontId="10" fillId="0" borderId="8" xfId="0" applyNumberFormat="1" applyFont="1" applyBorder="1" applyAlignment="1"/>
    <xf numFmtId="0" fontId="29" fillId="2" borderId="8" xfId="20" applyFont="1" applyFill="1" applyBorder="1" applyAlignment="1">
      <alignment wrapText="1"/>
    </xf>
    <xf numFmtId="4" fontId="11" fillId="2" borderId="8" xfId="0" applyNumberFormat="1" applyFont="1" applyFill="1" applyBorder="1" applyAlignment="1">
      <alignment horizontal="right"/>
    </xf>
    <xf numFmtId="4" fontId="10" fillId="2" borderId="8" xfId="0" applyNumberFormat="1" applyFont="1" applyFill="1" applyBorder="1" applyAlignment="1">
      <alignment horizontal="right"/>
    </xf>
    <xf numFmtId="0" fontId="10" fillId="2" borderId="8" xfId="0" applyFont="1" applyFill="1" applyBorder="1" applyAlignment="1">
      <alignment horizontal="left"/>
    </xf>
    <xf numFmtId="2" fontId="33" fillId="2" borderId="8" xfId="9" applyNumberFormat="1" applyFont="1" applyFill="1" applyBorder="1"/>
    <xf numFmtId="4" fontId="27" fillId="2" borderId="8" xfId="0" applyNumberFormat="1" applyFont="1" applyFill="1" applyBorder="1" applyAlignment="1">
      <alignment horizontal="right"/>
    </xf>
    <xf numFmtId="0" fontId="21" fillId="2" borderId="9" xfId="0" applyFont="1" applyFill="1" applyBorder="1" applyAlignment="1">
      <alignment wrapText="1"/>
    </xf>
    <xf numFmtId="4" fontId="28" fillId="2" borderId="8" xfId="0" applyNumberFormat="1" applyFont="1" applyFill="1" applyBorder="1" applyAlignment="1">
      <alignment horizontal="right"/>
    </xf>
    <xf numFmtId="0" fontId="21" fillId="2" borderId="8" xfId="16" applyNumberFormat="1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right"/>
    </xf>
    <xf numFmtId="1" fontId="11" fillId="2" borderId="8" xfId="0" applyNumberFormat="1" applyFont="1" applyFill="1" applyBorder="1" applyAlignment="1">
      <alignment horizontal="center"/>
    </xf>
    <xf numFmtId="0" fontId="11" fillId="2" borderId="0" xfId="1" applyFont="1" applyFill="1"/>
    <xf numFmtId="0" fontId="25" fillId="2" borderId="4" xfId="5" applyFont="1" applyFill="1" applyBorder="1" applyAlignment="1">
      <alignment wrapText="1"/>
    </xf>
    <xf numFmtId="1" fontId="28" fillId="2" borderId="8" xfId="0" applyNumberFormat="1" applyFont="1" applyFill="1" applyBorder="1" applyAlignment="1">
      <alignment horizontal="center"/>
    </xf>
    <xf numFmtId="0" fontId="25" fillId="2" borderId="8" xfId="5" applyFont="1" applyFill="1" applyBorder="1" applyAlignment="1">
      <alignment wrapText="1"/>
    </xf>
    <xf numFmtId="0" fontId="22" fillId="2" borderId="8" xfId="1" applyFont="1" applyFill="1" applyBorder="1" applyAlignment="1">
      <alignment wrapText="1"/>
    </xf>
    <xf numFmtId="4" fontId="22" fillId="2" borderId="8" xfId="0" applyNumberFormat="1" applyFont="1" applyFill="1" applyBorder="1" applyAlignment="1">
      <alignment horizontal="right"/>
    </xf>
    <xf numFmtId="4" fontId="23" fillId="2" borderId="8" xfId="0" applyNumberFormat="1" applyFont="1" applyFill="1" applyBorder="1" applyAlignment="1">
      <alignment horizontal="right"/>
    </xf>
    <xf numFmtId="0" fontId="25" fillId="2" borderId="9" xfId="13" applyFont="1" applyFill="1" applyBorder="1" applyAlignment="1">
      <alignment wrapText="1"/>
    </xf>
    <xf numFmtId="0" fontId="23" fillId="0" borderId="0" xfId="0" applyFont="1" applyBorder="1" applyAlignment="1">
      <alignment horizontal="right"/>
    </xf>
    <xf numFmtId="0" fontId="22" fillId="0" borderId="8" xfId="0" applyFont="1" applyBorder="1"/>
    <xf numFmtId="0" fontId="23" fillId="2" borderId="0" xfId="1" applyFont="1" applyFill="1"/>
    <xf numFmtId="0" fontId="23" fillId="2" borderId="0" xfId="0" applyFont="1" applyFill="1" applyBorder="1"/>
    <xf numFmtId="0" fontId="23" fillId="2" borderId="0" xfId="0" applyFont="1" applyFill="1" applyBorder="1" applyAlignment="1">
      <alignment horizontal="center"/>
    </xf>
    <xf numFmtId="4" fontId="23" fillId="2" borderId="0" xfId="0" applyNumberFormat="1" applyFont="1" applyFill="1" applyBorder="1" applyAlignment="1">
      <alignment horizontal="right"/>
    </xf>
    <xf numFmtId="0" fontId="22" fillId="0" borderId="8" xfId="0" applyFont="1" applyBorder="1" applyAlignment="1">
      <alignment horizontal="center"/>
    </xf>
    <xf numFmtId="0" fontId="24" fillId="2" borderId="8" xfId="0" applyFont="1" applyFill="1" applyBorder="1" applyAlignment="1">
      <alignment wrapText="1"/>
    </xf>
    <xf numFmtId="0" fontId="24" fillId="2" borderId="9" xfId="0" applyFont="1" applyFill="1" applyBorder="1" applyAlignment="1">
      <alignment wrapText="1"/>
    </xf>
    <xf numFmtId="0" fontId="23" fillId="2" borderId="9" xfId="13" applyFont="1" applyFill="1" applyBorder="1" applyAlignment="1">
      <alignment wrapText="1"/>
    </xf>
    <xf numFmtId="4" fontId="10" fillId="0" borderId="8" xfId="0" applyNumberFormat="1" applyFont="1" applyBorder="1" applyAlignment="1">
      <alignment horizontal="right"/>
    </xf>
    <xf numFmtId="4" fontId="11" fillId="2" borderId="9" xfId="0" applyNumberFormat="1" applyFont="1" applyFill="1" applyBorder="1" applyAlignment="1">
      <alignment horizontal="right"/>
    </xf>
    <xf numFmtId="4" fontId="26" fillId="2" borderId="8" xfId="9" applyNumberFormat="1" applyFont="1" applyFill="1" applyBorder="1"/>
    <xf numFmtId="0" fontId="25" fillId="0" borderId="8" xfId="9" applyFont="1" applyBorder="1"/>
    <xf numFmtId="0" fontId="22" fillId="4" borderId="8" xfId="0" applyFont="1" applyFill="1" applyBorder="1" applyAlignment="1">
      <alignment horizontal="center" wrapText="1"/>
    </xf>
    <xf numFmtId="0" fontId="22" fillId="0" borderId="8" xfId="0" applyFont="1" applyBorder="1" applyAlignment="1">
      <alignment wrapText="1"/>
    </xf>
    <xf numFmtId="0" fontId="22" fillId="2" borderId="8" xfId="9" applyFont="1" applyFill="1" applyBorder="1" applyAlignment="1">
      <alignment wrapText="1"/>
    </xf>
    <xf numFmtId="4" fontId="22" fillId="2" borderId="9" xfId="7" applyNumberFormat="1" applyFont="1" applyFill="1" applyBorder="1" applyAlignment="1">
      <alignment horizontal="right"/>
    </xf>
    <xf numFmtId="4" fontId="29" fillId="2" borderId="9" xfId="7" applyNumberFormat="1" applyFont="1" applyFill="1" applyBorder="1" applyAlignment="1">
      <alignment horizontal="right"/>
    </xf>
    <xf numFmtId="4" fontId="29" fillId="2" borderId="9" xfId="20" applyNumberFormat="1" applyFont="1" applyFill="1" applyBorder="1" applyAlignment="1">
      <alignment horizontal="right"/>
    </xf>
    <xf numFmtId="4" fontId="29" fillId="2" borderId="8" xfId="13" applyNumberFormat="1" applyFont="1" applyFill="1" applyBorder="1"/>
    <xf numFmtId="0" fontId="34" fillId="2" borderId="8" xfId="9" applyFont="1" applyFill="1" applyBorder="1" applyAlignment="1">
      <alignment wrapText="1"/>
    </xf>
    <xf numFmtId="0" fontId="23" fillId="2" borderId="9" xfId="0" applyFont="1" applyFill="1" applyBorder="1"/>
    <xf numFmtId="4" fontId="22" fillId="2" borderId="6" xfId="7" applyNumberFormat="1" applyFont="1" applyFill="1" applyBorder="1" applyAlignment="1">
      <alignment horizontal="right"/>
    </xf>
    <xf numFmtId="4" fontId="23" fillId="2" borderId="0" xfId="0" applyNumberFormat="1" applyFont="1" applyFill="1" applyBorder="1"/>
    <xf numFmtId="0" fontId="24" fillId="2" borderId="8" xfId="9" applyFont="1" applyFill="1" applyBorder="1"/>
    <xf numFmtId="0" fontId="23" fillId="2" borderId="8" xfId="0" applyFont="1" applyFill="1" applyBorder="1" applyAlignment="1">
      <alignment horizontal="center" wrapText="1"/>
    </xf>
    <xf numFmtId="4" fontId="23" fillId="2" borderId="8" xfId="4" applyNumberFormat="1" applyFont="1" applyFill="1" applyBorder="1"/>
    <xf numFmtId="2" fontId="23" fillId="0" borderId="0" xfId="0" applyNumberFormat="1" applyFont="1" applyFill="1" applyBorder="1" applyAlignment="1">
      <alignment horizontal="center"/>
    </xf>
    <xf numFmtId="0" fontId="22" fillId="2" borderId="0" xfId="0" applyFont="1" applyFill="1" applyBorder="1" applyAlignment="1">
      <alignment horizontal="right"/>
    </xf>
    <xf numFmtId="0" fontId="35" fillId="2" borderId="0" xfId="0" applyFont="1" applyFill="1"/>
    <xf numFmtId="0" fontId="22" fillId="7" borderId="8" xfId="4" applyFont="1" applyFill="1" applyBorder="1"/>
    <xf numFmtId="4" fontId="22" fillId="7" borderId="8" xfId="4" applyNumberFormat="1" applyFont="1" applyFill="1" applyBorder="1"/>
    <xf numFmtId="0" fontId="34" fillId="0" borderId="8" xfId="0" applyFont="1" applyBorder="1"/>
    <xf numFmtId="4" fontId="22" fillId="2" borderId="8" xfId="4" applyNumberFormat="1" applyFont="1" applyFill="1" applyBorder="1"/>
    <xf numFmtId="0" fontId="36" fillId="2" borderId="8" xfId="0" applyFont="1" applyFill="1" applyBorder="1" applyAlignment="1">
      <alignment wrapText="1"/>
    </xf>
    <xf numFmtId="0" fontId="10" fillId="4" borderId="8" xfId="0" applyFont="1" applyFill="1" applyBorder="1" applyAlignment="1">
      <alignment horizontal="center"/>
    </xf>
    <xf numFmtId="0" fontId="32" fillId="2" borderId="8" xfId="13" applyFont="1" applyFill="1" applyBorder="1" applyAlignment="1">
      <alignment horizontal="left" vertical="center" wrapText="1"/>
    </xf>
    <xf numFmtId="0" fontId="11" fillId="0" borderId="8" xfId="11" applyFont="1" applyBorder="1" applyAlignment="1">
      <alignment horizontal="center"/>
    </xf>
    <xf numFmtId="4" fontId="11" fillId="2" borderId="8" xfId="0" applyNumberFormat="1" applyFont="1" applyFill="1" applyBorder="1" applyAlignment="1">
      <alignment horizontal="right" wrapText="1"/>
    </xf>
    <xf numFmtId="0" fontId="23" fillId="2" borderId="0" xfId="0" applyFont="1" applyFill="1" applyAlignment="1">
      <alignment horizontal="right"/>
    </xf>
    <xf numFmtId="4" fontId="23" fillId="2" borderId="6" xfId="7" applyNumberFormat="1" applyFont="1" applyFill="1" applyBorder="1" applyAlignment="1">
      <alignment horizontal="right"/>
    </xf>
    <xf numFmtId="4" fontId="34" fillId="2" borderId="8" xfId="9" applyNumberFormat="1" applyFont="1" applyFill="1" applyBorder="1"/>
    <xf numFmtId="0" fontId="23" fillId="2" borderId="4" xfId="0" applyFont="1" applyFill="1" applyBorder="1" applyAlignment="1">
      <alignment horizontal="center"/>
    </xf>
    <xf numFmtId="0" fontId="25" fillId="8" borderId="8" xfId="0" applyFont="1" applyFill="1" applyBorder="1" applyAlignment="1">
      <alignment wrapText="1"/>
    </xf>
    <xf numFmtId="0" fontId="10" fillId="4" borderId="8" xfId="0" applyFont="1" applyFill="1" applyBorder="1" applyAlignment="1"/>
    <xf numFmtId="4" fontId="10" fillId="4" borderId="8" xfId="0" applyNumberFormat="1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0" fontId="30" fillId="2" borderId="8" xfId="9" applyFont="1" applyFill="1" applyBorder="1" applyAlignment="1">
      <alignment wrapText="1"/>
    </xf>
    <xf numFmtId="0" fontId="10" fillId="0" borderId="8" xfId="0" applyFont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4" fontId="10" fillId="0" borderId="8" xfId="0" applyNumberFormat="1" applyFont="1" applyFill="1" applyBorder="1" applyAlignment="1">
      <alignment horizontal="right"/>
    </xf>
    <xf numFmtId="0" fontId="10" fillId="0" borderId="0" xfId="0" applyFont="1"/>
    <xf numFmtId="0" fontId="32" fillId="2" borderId="8" xfId="0" applyFont="1" applyFill="1" applyBorder="1" applyAlignment="1">
      <alignment wrapText="1"/>
    </xf>
    <xf numFmtId="4" fontId="11" fillId="0" borderId="6" xfId="0" applyNumberFormat="1" applyFont="1" applyFill="1" applyBorder="1" applyAlignment="1">
      <alignment horizontal="right"/>
    </xf>
    <xf numFmtId="0" fontId="32" fillId="8" borderId="8" xfId="0" applyFont="1" applyFill="1" applyBorder="1" applyAlignment="1">
      <alignment wrapText="1"/>
    </xf>
    <xf numFmtId="0" fontId="32" fillId="2" borderId="8" xfId="0" applyFont="1" applyFill="1" applyBorder="1"/>
    <xf numFmtId="0" fontId="32" fillId="2" borderId="9" xfId="0" applyFont="1" applyFill="1" applyBorder="1" applyAlignment="1">
      <alignment wrapText="1"/>
    </xf>
    <xf numFmtId="1" fontId="29" fillId="2" borderId="8" xfId="0" applyNumberFormat="1" applyFont="1" applyFill="1" applyBorder="1" applyAlignment="1">
      <alignment horizontal="center"/>
    </xf>
    <xf numFmtId="4" fontId="29" fillId="2" borderId="6" xfId="7" applyNumberFormat="1" applyFont="1" applyFill="1" applyBorder="1" applyAlignment="1">
      <alignment horizontal="right"/>
    </xf>
    <xf numFmtId="4" fontId="29" fillId="2" borderId="8" xfId="7" applyNumberFormat="1" applyFont="1" applyFill="1" applyBorder="1" applyAlignment="1">
      <alignment horizontal="right"/>
    </xf>
    <xf numFmtId="0" fontId="29" fillId="2" borderId="8" xfId="0" applyFont="1" applyFill="1" applyBorder="1" applyAlignment="1">
      <alignment horizontal="center"/>
    </xf>
    <xf numFmtId="4" fontId="23" fillId="2" borderId="8" xfId="0" applyNumberFormat="1" applyFont="1" applyFill="1" applyBorder="1" applyAlignment="1">
      <alignment wrapText="1"/>
    </xf>
    <xf numFmtId="4" fontId="25" fillId="2" borderId="8" xfId="13" applyNumberFormat="1" applyFont="1" applyFill="1" applyBorder="1"/>
    <xf numFmtId="4" fontId="29" fillId="2" borderId="8" xfId="0" applyNumberFormat="1" applyFont="1" applyFill="1" applyBorder="1" applyAlignment="1">
      <alignment wrapText="1"/>
    </xf>
    <xf numFmtId="0" fontId="23" fillId="2" borderId="8" xfId="9" applyFont="1" applyFill="1" applyBorder="1"/>
    <xf numFmtId="0" fontId="28" fillId="2" borderId="8" xfId="0" applyFont="1" applyFill="1" applyBorder="1" applyAlignment="1">
      <alignment vertical="center" wrapText="1"/>
    </xf>
    <xf numFmtId="0" fontId="33" fillId="2" borderId="8" xfId="9" applyFont="1" applyFill="1" applyBorder="1" applyAlignment="1">
      <alignment wrapText="1"/>
    </xf>
    <xf numFmtId="2" fontId="10" fillId="2" borderId="8" xfId="0" applyNumberFormat="1" applyFont="1" applyFill="1" applyBorder="1" applyAlignment="1">
      <alignment wrapText="1"/>
    </xf>
    <xf numFmtId="2" fontId="11" fillId="2" borderId="8" xfId="0" applyNumberFormat="1" applyFont="1" applyFill="1" applyBorder="1" applyAlignment="1">
      <alignment wrapText="1"/>
    </xf>
    <xf numFmtId="3" fontId="25" fillId="2" borderId="8" xfId="9" applyNumberFormat="1" applyFont="1" applyFill="1" applyBorder="1" applyAlignment="1">
      <alignment horizontal="center"/>
    </xf>
    <xf numFmtId="0" fontId="29" fillId="2" borderId="8" xfId="11" applyFont="1" applyFill="1" applyBorder="1" applyAlignment="1">
      <alignment horizontal="center"/>
    </xf>
    <xf numFmtId="0" fontId="24" fillId="2" borderId="8" xfId="13" applyFont="1" applyFill="1" applyBorder="1" applyAlignment="1">
      <alignment horizontal="center" wrapText="1"/>
    </xf>
    <xf numFmtId="0" fontId="21" fillId="2" borderId="8" xfId="13" applyFont="1" applyFill="1" applyBorder="1" applyAlignment="1">
      <alignment horizontal="center" wrapText="1"/>
    </xf>
    <xf numFmtId="0" fontId="23" fillId="2" borderId="8" xfId="11" applyFont="1" applyFill="1" applyBorder="1" applyAlignment="1">
      <alignment horizontal="center"/>
    </xf>
    <xf numFmtId="0" fontId="27" fillId="2" borderId="8" xfId="11" applyFont="1" applyFill="1" applyBorder="1" applyAlignment="1">
      <alignment horizontal="center"/>
    </xf>
    <xf numFmtId="0" fontId="33" fillId="2" borderId="8" xfId="13" applyFont="1" applyFill="1" applyBorder="1"/>
    <xf numFmtId="2" fontId="11" fillId="2" borderId="6" xfId="0" applyNumberFormat="1" applyFont="1" applyFill="1" applyBorder="1" applyAlignment="1">
      <alignment wrapText="1"/>
    </xf>
    <xf numFmtId="2" fontId="27" fillId="2" borderId="6" xfId="0" applyNumberFormat="1" applyFont="1" applyFill="1" applyBorder="1" applyAlignment="1">
      <alignment wrapText="1"/>
    </xf>
    <xf numFmtId="0" fontId="10" fillId="0" borderId="0" xfId="0" applyFont="1" applyAlignment="1">
      <alignment horizontal="center"/>
    </xf>
    <xf numFmtId="0" fontId="11" fillId="2" borderId="0" xfId="0" applyFont="1" applyFill="1" applyBorder="1" applyAlignment="1">
      <alignment horizontal="center" wrapText="1"/>
    </xf>
    <xf numFmtId="4" fontId="11" fillId="2" borderId="0" xfId="4" applyNumberFormat="1" applyFont="1" applyFill="1" applyBorder="1"/>
    <xf numFmtId="0" fontId="11" fillId="0" borderId="0" xfId="0" applyFont="1"/>
    <xf numFmtId="0" fontId="10" fillId="0" borderId="0" xfId="0" applyFont="1" applyAlignment="1"/>
    <xf numFmtId="0" fontId="11" fillId="0" borderId="0" xfId="0" applyFont="1" applyBorder="1" applyAlignment="1"/>
    <xf numFmtId="0" fontId="21" fillId="2" borderId="8" xfId="16" applyFont="1" applyFill="1" applyBorder="1" applyAlignment="1">
      <alignment horizontal="left" vertical="center" wrapText="1"/>
    </xf>
    <xf numFmtId="0" fontId="21" fillId="2" borderId="8" xfId="13" applyFont="1" applyFill="1" applyBorder="1" applyAlignment="1">
      <alignment wrapText="1"/>
    </xf>
    <xf numFmtId="0" fontId="21" fillId="0" borderId="8" xfId="16" applyNumberFormat="1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wrapText="1"/>
    </xf>
    <xf numFmtId="0" fontId="10" fillId="2" borderId="0" xfId="0" applyFont="1" applyFill="1" applyBorder="1" applyAlignment="1">
      <alignment wrapText="1"/>
    </xf>
    <xf numFmtId="4" fontId="10" fillId="4" borderId="8" xfId="0" applyNumberFormat="1" applyFont="1" applyFill="1" applyBorder="1" applyAlignment="1">
      <alignment wrapText="1"/>
    </xf>
    <xf numFmtId="2" fontId="23" fillId="2" borderId="6" xfId="0" applyNumberFormat="1" applyFont="1" applyFill="1" applyBorder="1" applyAlignment="1">
      <alignment wrapText="1"/>
    </xf>
    <xf numFmtId="0" fontId="23" fillId="2" borderId="0" xfId="0" applyFont="1" applyFill="1" applyBorder="1" applyAlignment="1">
      <alignment horizontal="center" wrapText="1"/>
    </xf>
    <xf numFmtId="2" fontId="22" fillId="2" borderId="0" xfId="0" applyNumberFormat="1" applyFont="1" applyFill="1" applyBorder="1" applyAlignment="1">
      <alignment wrapText="1"/>
    </xf>
    <xf numFmtId="0" fontId="22" fillId="2" borderId="0" xfId="0" applyFont="1" applyFill="1" applyBorder="1" applyAlignment="1">
      <alignment wrapText="1"/>
    </xf>
    <xf numFmtId="0" fontId="22" fillId="4" borderId="10" xfId="0" applyFont="1" applyFill="1" applyBorder="1" applyAlignment="1">
      <alignment wrapText="1"/>
    </xf>
    <xf numFmtId="4" fontId="22" fillId="4" borderId="8" xfId="0" applyNumberFormat="1" applyFont="1" applyFill="1" applyBorder="1" applyAlignment="1">
      <alignment horizontal="right" wrapText="1"/>
    </xf>
    <xf numFmtId="0" fontId="22" fillId="2" borderId="8" xfId="11" applyFont="1" applyFill="1" applyBorder="1"/>
    <xf numFmtId="2" fontId="22" fillId="2" borderId="6" xfId="0" applyNumberFormat="1" applyFont="1" applyFill="1" applyBorder="1" applyAlignment="1">
      <alignment wrapText="1"/>
    </xf>
    <xf numFmtId="0" fontId="11" fillId="2" borderId="4" xfId="0" applyFont="1" applyFill="1" applyBorder="1" applyAlignment="1">
      <alignment horizontal="center"/>
    </xf>
    <xf numFmtId="0" fontId="21" fillId="2" borderId="8" xfId="9" applyFont="1" applyFill="1" applyBorder="1"/>
    <xf numFmtId="0" fontId="33" fillId="2" borderId="8" xfId="9" applyFont="1" applyFill="1" applyBorder="1"/>
    <xf numFmtId="0" fontId="22" fillId="0" borderId="8" xfId="0" applyFont="1" applyFill="1" applyBorder="1" applyAlignment="1">
      <alignment wrapText="1"/>
    </xf>
    <xf numFmtId="0" fontId="10" fillId="2" borderId="4" xfId="0" applyFont="1" applyFill="1" applyBorder="1" applyAlignment="1">
      <alignment wrapText="1"/>
    </xf>
    <xf numFmtId="0" fontId="10" fillId="2" borderId="4" xfId="0" applyFont="1" applyFill="1" applyBorder="1" applyAlignment="1">
      <alignment horizontal="center"/>
    </xf>
    <xf numFmtId="2" fontId="37" fillId="2" borderId="6" xfId="0" applyNumberFormat="1" applyFont="1" applyFill="1" applyBorder="1" applyAlignment="1">
      <alignment wrapText="1"/>
    </xf>
    <xf numFmtId="0" fontId="21" fillId="2" borderId="8" xfId="9" applyFont="1" applyFill="1" applyBorder="1" applyAlignment="1">
      <alignment horizontal="center"/>
    </xf>
    <xf numFmtId="4" fontId="33" fillId="2" borderId="8" xfId="9" applyNumberFormat="1" applyFont="1" applyFill="1" applyBorder="1"/>
    <xf numFmtId="0" fontId="21" fillId="0" borderId="9" xfId="9" applyFont="1" applyBorder="1"/>
    <xf numFmtId="0" fontId="21" fillId="0" borderId="9" xfId="9" applyFont="1" applyBorder="1" applyAlignment="1">
      <alignment vertical="center" wrapText="1"/>
    </xf>
    <xf numFmtId="0" fontId="21" fillId="0" borderId="9" xfId="9" applyFont="1" applyBorder="1" applyAlignment="1">
      <alignment wrapText="1"/>
    </xf>
    <xf numFmtId="0" fontId="21" fillId="0" borderId="9" xfId="9" applyFont="1" applyBorder="1" applyAlignment="1">
      <alignment vertical="center"/>
    </xf>
    <xf numFmtId="0" fontId="21" fillId="0" borderId="9" xfId="9" applyFont="1" applyBorder="1" applyAlignment="1">
      <alignment horizontal="left" vertical="center"/>
    </xf>
    <xf numFmtId="0" fontId="28" fillId="2" borderId="9" xfId="19" applyFont="1" applyFill="1" applyBorder="1" applyAlignment="1">
      <alignment vertical="center" wrapText="1"/>
    </xf>
    <xf numFmtId="0" fontId="23" fillId="2" borderId="8" xfId="9" applyFont="1" applyFill="1" applyBorder="1" applyAlignment="1">
      <alignment wrapText="1"/>
    </xf>
    <xf numFmtId="0" fontId="21" fillId="0" borderId="8" xfId="0" applyFont="1" applyBorder="1"/>
    <xf numFmtId="0" fontId="21" fillId="0" borderId="9" xfId="0" applyFont="1" applyBorder="1" applyAlignment="1">
      <alignment vertical="center"/>
    </xf>
    <xf numFmtId="0" fontId="21" fillId="0" borderId="9" xfId="0" applyFont="1" applyBorder="1" applyAlignment="1">
      <alignment wrapText="1"/>
    </xf>
    <xf numFmtId="0" fontId="21" fillId="0" borderId="9" xfId="0" applyFont="1" applyBorder="1" applyAlignment="1">
      <alignment vertical="center" wrapText="1"/>
    </xf>
    <xf numFmtId="4" fontId="21" fillId="2" borderId="8" xfId="13" applyNumberFormat="1" applyFont="1" applyFill="1" applyBorder="1" applyAlignment="1">
      <alignment wrapText="1"/>
    </xf>
    <xf numFmtId="0" fontId="25" fillId="2" borderId="8" xfId="16" applyFont="1" applyFill="1" applyBorder="1" applyAlignment="1">
      <alignment horizontal="left" vertical="center" wrapText="1"/>
    </xf>
    <xf numFmtId="0" fontId="10" fillId="4" borderId="4" xfId="0" applyFont="1" applyFill="1" applyBorder="1" applyAlignment="1"/>
    <xf numFmtId="4" fontId="10" fillId="4" borderId="8" xfId="0" applyNumberFormat="1" applyFont="1" applyFill="1" applyBorder="1" applyAlignment="1">
      <alignment horizontal="right" wrapText="1"/>
    </xf>
    <xf numFmtId="4" fontId="28" fillId="2" borderId="8" xfId="0" applyNumberFormat="1" applyFont="1" applyFill="1" applyBorder="1" applyAlignment="1">
      <alignment horizontal="right" wrapText="1"/>
    </xf>
    <xf numFmtId="2" fontId="10" fillId="3" borderId="5" xfId="0" applyNumberFormat="1" applyFont="1" applyFill="1" applyBorder="1" applyAlignment="1">
      <alignment horizontal="center"/>
    </xf>
    <xf numFmtId="0" fontId="31" fillId="2" borderId="0" xfId="0" applyFont="1" applyFill="1" applyAlignment="1">
      <alignment wrapText="1"/>
    </xf>
    <xf numFmtId="0" fontId="11" fillId="2" borderId="8" xfId="0" applyFont="1" applyFill="1" applyBorder="1" applyAlignment="1">
      <alignment vertical="top" wrapText="1"/>
    </xf>
    <xf numFmtId="0" fontId="11" fillId="0" borderId="8" xfId="0" applyFont="1" applyBorder="1" applyAlignment="1">
      <alignment horizontal="center"/>
    </xf>
    <xf numFmtId="0" fontId="10" fillId="2" borderId="8" xfId="0" applyFont="1" applyFill="1" applyBorder="1" applyAlignment="1">
      <alignment horizontal="center" wrapText="1"/>
    </xf>
    <xf numFmtId="4" fontId="11" fillId="2" borderId="0" xfId="0" applyNumberFormat="1" applyFont="1" applyFill="1" applyBorder="1" applyAlignment="1">
      <alignment horizontal="center" wrapText="1"/>
    </xf>
    <xf numFmtId="0" fontId="11" fillId="2" borderId="8" xfId="9" applyFont="1" applyFill="1" applyBorder="1"/>
    <xf numFmtId="4" fontId="11" fillId="2" borderId="8" xfId="0" applyNumberFormat="1" applyFont="1" applyFill="1" applyBorder="1" applyAlignment="1">
      <alignment wrapText="1"/>
    </xf>
    <xf numFmtId="0" fontId="21" fillId="2" borderId="8" xfId="0" applyFont="1" applyFill="1" applyBorder="1" applyAlignment="1">
      <alignment wrapText="1"/>
    </xf>
    <xf numFmtId="4" fontId="27" fillId="2" borderId="8" xfId="0" applyNumberFormat="1" applyFont="1" applyFill="1" applyBorder="1" applyAlignment="1">
      <alignment wrapText="1"/>
    </xf>
    <xf numFmtId="0" fontId="32" fillId="0" borderId="8" xfId="0" applyFont="1" applyBorder="1"/>
    <xf numFmtId="0" fontId="30" fillId="2" borderId="8" xfId="13" applyFont="1" applyFill="1" applyBorder="1"/>
    <xf numFmtId="0" fontId="32" fillId="2" borderId="4" xfId="13" applyFont="1" applyFill="1" applyBorder="1" applyAlignment="1">
      <alignment wrapText="1"/>
    </xf>
    <xf numFmtId="0" fontId="21" fillId="0" borderId="8" xfId="19" applyFont="1" applyBorder="1" applyAlignment="1">
      <alignment wrapText="1"/>
    </xf>
    <xf numFmtId="0" fontId="21" fillId="0" borderId="8" xfId="19" applyFont="1" applyBorder="1"/>
    <xf numFmtId="0" fontId="21" fillId="2" borderId="8" xfId="19" applyFont="1" applyFill="1" applyBorder="1"/>
    <xf numFmtId="0" fontId="21" fillId="0" borderId="8" xfId="9" applyFont="1" applyBorder="1"/>
    <xf numFmtId="0" fontId="21" fillId="0" borderId="8" xfId="9" applyFont="1" applyBorder="1" applyAlignment="1">
      <alignment vertical="center"/>
    </xf>
    <xf numFmtId="0" fontId="21" fillId="0" borderId="8" xfId="9" applyFont="1" applyBorder="1" applyAlignment="1">
      <alignment horizontal="left"/>
    </xf>
    <xf numFmtId="0" fontId="28" fillId="2" borderId="8" xfId="19" applyFont="1" applyFill="1" applyBorder="1" applyAlignment="1">
      <alignment vertical="center" wrapText="1"/>
    </xf>
    <xf numFmtId="0" fontId="21" fillId="0" borderId="8" xfId="0" applyFont="1" applyBorder="1" applyAlignment="1">
      <alignment vertical="center"/>
    </xf>
    <xf numFmtId="0" fontId="21" fillId="0" borderId="8" xfId="0" applyFont="1" applyBorder="1" applyAlignment="1">
      <alignment wrapText="1"/>
    </xf>
    <xf numFmtId="0" fontId="21" fillId="2" borderId="8" xfId="13" applyFont="1" applyFill="1" applyBorder="1" applyAlignment="1">
      <alignment horizontal="left" wrapText="1"/>
    </xf>
    <xf numFmtId="0" fontId="38" fillId="0" borderId="4" xfId="0" applyFont="1" applyBorder="1" applyAlignment="1"/>
    <xf numFmtId="0" fontId="10" fillId="2" borderId="8" xfId="9" applyFont="1" applyFill="1" applyBorder="1" applyAlignment="1">
      <alignment wrapText="1"/>
    </xf>
    <xf numFmtId="4" fontId="10" fillId="2" borderId="8" xfId="0" applyNumberFormat="1" applyFont="1" applyFill="1" applyBorder="1" applyAlignment="1">
      <alignment horizontal="right" wrapText="1"/>
    </xf>
    <xf numFmtId="0" fontId="21" fillId="2" borderId="9" xfId="13" applyFont="1" applyFill="1" applyBorder="1" applyAlignment="1">
      <alignment wrapText="1"/>
    </xf>
    <xf numFmtId="0" fontId="11" fillId="3" borderId="8" xfId="0" applyFont="1" applyFill="1" applyBorder="1" applyAlignment="1">
      <alignment horizontal="center"/>
    </xf>
    <xf numFmtId="4" fontId="10" fillId="3" borderId="8" xfId="0" applyNumberFormat="1" applyFont="1" applyFill="1" applyBorder="1" applyAlignment="1">
      <alignment horizontal="right"/>
    </xf>
    <xf numFmtId="0" fontId="25" fillId="2" borderId="8" xfId="13" applyFont="1" applyFill="1" applyBorder="1" applyAlignment="1">
      <alignment wrapText="1"/>
    </xf>
    <xf numFmtId="4" fontId="10" fillId="2" borderId="10" xfId="0" applyNumberFormat="1" applyFont="1" applyFill="1" applyBorder="1" applyAlignment="1">
      <alignment horizontal="right"/>
    </xf>
    <xf numFmtId="0" fontId="11" fillId="2" borderId="8" xfId="0" applyFont="1" applyFill="1" applyBorder="1" applyAlignment="1">
      <alignment horizontal="center" wrapText="1"/>
    </xf>
    <xf numFmtId="4" fontId="28" fillId="2" borderId="10" xfId="0" applyNumberFormat="1" applyFont="1" applyFill="1" applyBorder="1" applyAlignment="1">
      <alignment horizontal="right"/>
    </xf>
    <xf numFmtId="0" fontId="10" fillId="2" borderId="10" xfId="0" applyFont="1" applyFill="1" applyBorder="1" applyAlignment="1">
      <alignment wrapText="1"/>
    </xf>
    <xf numFmtId="4" fontId="11" fillId="2" borderId="10" xfId="0" applyNumberFormat="1" applyFont="1" applyFill="1" applyBorder="1" applyAlignment="1">
      <alignment horizontal="right"/>
    </xf>
    <xf numFmtId="0" fontId="10" fillId="4" borderId="10" xfId="0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4" fontId="11" fillId="2" borderId="0" xfId="1" applyNumberFormat="1" applyFont="1" applyFill="1" applyBorder="1" applyAlignment="1">
      <alignment horizontal="center" wrapText="1"/>
    </xf>
    <xf numFmtId="0" fontId="11" fillId="2" borderId="0" xfId="0" applyFont="1" applyFill="1" applyBorder="1" applyAlignment="1">
      <alignment vertical="center"/>
    </xf>
    <xf numFmtId="0" fontId="11" fillId="2" borderId="8" xfId="13" applyFont="1" applyFill="1" applyBorder="1" applyAlignment="1">
      <alignment wrapText="1"/>
    </xf>
    <xf numFmtId="0" fontId="28" fillId="2" borderId="9" xfId="13" applyFont="1" applyFill="1" applyBorder="1" applyAlignment="1">
      <alignment wrapText="1"/>
    </xf>
    <xf numFmtId="0" fontId="10" fillId="2" borderId="8" xfId="0" applyFont="1" applyFill="1" applyBorder="1" applyAlignment="1"/>
    <xf numFmtId="0" fontId="39" fillId="2" borderId="0" xfId="0" applyFont="1" applyFill="1"/>
    <xf numFmtId="4" fontId="11" fillId="2" borderId="8" xfId="7" applyNumberFormat="1" applyFont="1" applyFill="1" applyBorder="1"/>
    <xf numFmtId="0" fontId="10" fillId="0" borderId="8" xfId="0" applyFont="1" applyBorder="1" applyAlignment="1">
      <alignment wrapText="1"/>
    </xf>
    <xf numFmtId="4" fontId="11" fillId="2" borderId="0" xfId="1" applyNumberFormat="1" applyFont="1" applyFill="1" applyBorder="1" applyAlignment="1">
      <alignment horizontal="center"/>
    </xf>
    <xf numFmtId="0" fontId="11" fillId="2" borderId="0" xfId="1" applyFont="1" applyFill="1" applyAlignment="1">
      <alignment horizontal="center"/>
    </xf>
    <xf numFmtId="4" fontId="11" fillId="2" borderId="8" xfId="1" applyNumberFormat="1" applyFont="1" applyFill="1" applyBorder="1"/>
    <xf numFmtId="0" fontId="11" fillId="2" borderId="9" xfId="13" applyFont="1" applyFill="1" applyBorder="1" applyAlignment="1">
      <alignment wrapText="1"/>
    </xf>
    <xf numFmtId="0" fontId="11" fillId="0" borderId="8" xfId="0" applyFont="1" applyFill="1" applyBorder="1" applyAlignment="1">
      <alignment horizontal="center"/>
    </xf>
    <xf numFmtId="0" fontId="11" fillId="2" borderId="0" xfId="3" applyFont="1" applyFill="1"/>
    <xf numFmtId="4" fontId="23" fillId="2" borderId="10" xfId="0" applyNumberFormat="1" applyFont="1" applyFill="1" applyBorder="1" applyAlignment="1">
      <alignment horizontal="right"/>
    </xf>
    <xf numFmtId="4" fontId="37" fillId="2" borderId="8" xfId="0" applyNumberFormat="1" applyFont="1" applyFill="1" applyBorder="1" applyAlignment="1">
      <alignment horizontal="right"/>
    </xf>
    <xf numFmtId="0" fontId="34" fillId="2" borderId="8" xfId="9" applyFont="1" applyFill="1" applyBorder="1"/>
    <xf numFmtId="0" fontId="32" fillId="2" borderId="4" xfId="5" applyFont="1" applyFill="1" applyBorder="1" applyAlignment="1">
      <alignment wrapText="1"/>
    </xf>
    <xf numFmtId="4" fontId="22" fillId="2" borderId="10" xfId="0" applyNumberFormat="1" applyFont="1" applyFill="1" applyBorder="1" applyAlignment="1">
      <alignment horizontal="right"/>
    </xf>
    <xf numFmtId="0" fontId="23" fillId="2" borderId="10" xfId="0" applyFont="1" applyFill="1" applyBorder="1" applyAlignment="1">
      <alignment horizontal="center"/>
    </xf>
    <xf numFmtId="0" fontId="23" fillId="2" borderId="10" xfId="0" applyFont="1" applyFill="1" applyBorder="1" applyAlignment="1">
      <alignment horizontal="center" wrapText="1"/>
    </xf>
    <xf numFmtId="0" fontId="22" fillId="4" borderId="8" xfId="0" applyFont="1" applyFill="1" applyBorder="1" applyAlignment="1">
      <alignment horizontal="center"/>
    </xf>
    <xf numFmtId="4" fontId="22" fillId="4" borderId="8" xfId="0" applyNumberFormat="1" applyFont="1" applyFill="1" applyBorder="1" applyAlignment="1">
      <alignment horizontal="right"/>
    </xf>
    <xf numFmtId="0" fontId="23" fillId="2" borderId="0" xfId="0" applyFont="1" applyFill="1" applyAlignment="1">
      <alignment wrapText="1"/>
    </xf>
    <xf numFmtId="4" fontId="23" fillId="2" borderId="0" xfId="1" applyNumberFormat="1" applyFont="1" applyFill="1" applyBorder="1" applyAlignment="1">
      <alignment horizontal="center" wrapText="1"/>
    </xf>
    <xf numFmtId="4" fontId="22" fillId="5" borderId="8" xfId="0" applyNumberFormat="1" applyFont="1" applyFill="1" applyBorder="1" applyAlignment="1">
      <alignment horizontal="right"/>
    </xf>
    <xf numFmtId="0" fontId="23" fillId="0" borderId="0" xfId="0" applyFont="1"/>
    <xf numFmtId="0" fontId="23" fillId="2" borderId="8" xfId="13" applyFont="1" applyFill="1" applyBorder="1" applyAlignment="1">
      <alignment wrapText="1"/>
    </xf>
    <xf numFmtId="0" fontId="22" fillId="2" borderId="0" xfId="0" applyFont="1" applyFill="1"/>
    <xf numFmtId="0" fontId="28" fillId="2" borderId="8" xfId="16" applyFont="1" applyFill="1" applyBorder="1" applyAlignment="1">
      <alignment horizontal="left" vertical="center" wrapText="1"/>
    </xf>
    <xf numFmtId="4" fontId="22" fillId="3" borderId="8" xfId="0" applyNumberFormat="1" applyFont="1" applyFill="1" applyBorder="1" applyAlignment="1">
      <alignment horizontal="right"/>
    </xf>
    <xf numFmtId="4" fontId="13" fillId="2" borderId="0" xfId="0" applyNumberFormat="1" applyFont="1" applyFill="1" applyBorder="1" applyAlignment="1"/>
    <xf numFmtId="0" fontId="28" fillId="2" borderId="8" xfId="13" applyFont="1" applyFill="1" applyBorder="1" applyAlignment="1">
      <alignment wrapText="1"/>
    </xf>
    <xf numFmtId="0" fontId="22" fillId="2" borderId="8" xfId="0" applyFont="1" applyFill="1" applyBorder="1" applyAlignment="1"/>
    <xf numFmtId="2" fontId="22" fillId="4" borderId="8" xfId="0" applyNumberFormat="1" applyFont="1" applyFill="1" applyBorder="1" applyAlignment="1">
      <alignment wrapText="1"/>
    </xf>
    <xf numFmtId="4" fontId="27" fillId="4" borderId="8" xfId="0" applyNumberFormat="1" applyFont="1" applyFill="1" applyBorder="1" applyAlignment="1">
      <alignment horizontal="right"/>
    </xf>
    <xf numFmtId="0" fontId="13" fillId="4" borderId="8" xfId="0" applyFont="1" applyFill="1" applyBorder="1" applyAlignment="1">
      <alignment horizontal="center" wrapText="1"/>
    </xf>
    <xf numFmtId="0" fontId="23" fillId="2" borderId="8" xfId="0" applyFont="1" applyFill="1" applyBorder="1"/>
    <xf numFmtId="0" fontId="21" fillId="2" borderId="8" xfId="9" applyFont="1" applyFill="1" applyBorder="1" applyAlignment="1">
      <alignment wrapText="1"/>
    </xf>
    <xf numFmtId="0" fontId="32" fillId="0" borderId="8" xfId="13" applyFont="1" applyFill="1" applyBorder="1" applyAlignment="1">
      <alignment horizontal="left" wrapText="1"/>
    </xf>
    <xf numFmtId="0" fontId="10" fillId="2" borderId="8" xfId="4" applyFont="1" applyFill="1" applyBorder="1"/>
    <xf numFmtId="4" fontId="10" fillId="2" borderId="8" xfId="4" applyNumberFormat="1" applyFont="1" applyFill="1" applyBorder="1"/>
    <xf numFmtId="4" fontId="11" fillId="2" borderId="8" xfId="4" applyNumberFormat="1" applyFont="1" applyFill="1" applyBorder="1"/>
    <xf numFmtId="0" fontId="23" fillId="2" borderId="0" xfId="13" applyFont="1" applyFill="1" applyBorder="1" applyAlignment="1">
      <alignment wrapText="1"/>
    </xf>
    <xf numFmtId="4" fontId="23" fillId="2" borderId="0" xfId="4" applyNumberFormat="1" applyFont="1" applyFill="1" applyBorder="1"/>
    <xf numFmtId="0" fontId="23" fillId="2" borderId="4" xfId="0" applyFont="1" applyFill="1" applyBorder="1" applyAlignment="1">
      <alignment horizontal="center" wrapText="1"/>
    </xf>
    <xf numFmtId="4" fontId="28" fillId="2" borderId="8" xfId="0" applyNumberFormat="1" applyFont="1" applyFill="1" applyBorder="1" applyAlignment="1"/>
    <xf numFmtId="4" fontId="37" fillId="2" borderId="8" xfId="4" applyNumberFormat="1" applyFont="1" applyFill="1" applyBorder="1"/>
    <xf numFmtId="0" fontId="22" fillId="2" borderId="0" xfId="0" applyFont="1" applyFill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25" fillId="2" borderId="8" xfId="0" applyFont="1" applyFill="1" applyBorder="1" applyAlignment="1">
      <alignment wrapText="1"/>
    </xf>
    <xf numFmtId="0" fontId="44" fillId="2" borderId="0" xfId="0" applyFont="1" applyFill="1"/>
    <xf numFmtId="4" fontId="44" fillId="2" borderId="0" xfId="0" applyNumberFormat="1" applyFont="1" applyFill="1" applyBorder="1" applyAlignment="1">
      <alignment horizontal="center"/>
    </xf>
    <xf numFmtId="2" fontId="43" fillId="2" borderId="0" xfId="0" applyNumberFormat="1" applyFont="1" applyFill="1" applyBorder="1"/>
    <xf numFmtId="2" fontId="43" fillId="2" borderId="0" xfId="0" applyNumberFormat="1" applyFont="1" applyFill="1" applyBorder="1" applyAlignment="1">
      <alignment horizontal="right"/>
    </xf>
    <xf numFmtId="0" fontId="44" fillId="2" borderId="0" xfId="0" applyFont="1" applyFill="1" applyBorder="1"/>
    <xf numFmtId="4" fontId="44" fillId="2" borderId="0" xfId="0" applyNumberFormat="1" applyFont="1" applyFill="1" applyBorder="1"/>
    <xf numFmtId="4" fontId="44" fillId="2" borderId="0" xfId="0" applyNumberFormat="1" applyFont="1" applyFill="1" applyAlignment="1">
      <alignment horizontal="center"/>
    </xf>
    <xf numFmtId="0" fontId="28" fillId="0" borderId="10" xfId="0" applyFont="1" applyBorder="1"/>
    <xf numFmtId="0" fontId="45" fillId="0" borderId="8" xfId="0" applyFont="1" applyBorder="1"/>
    <xf numFmtId="0" fontId="44" fillId="2" borderId="0" xfId="0" applyFont="1" applyFill="1" applyAlignment="1">
      <alignment horizontal="right"/>
    </xf>
    <xf numFmtId="0" fontId="43" fillId="2" borderId="0" xfId="0" applyFont="1" applyFill="1" applyAlignment="1"/>
    <xf numFmtId="0" fontId="44" fillId="0" borderId="0" xfId="0" applyFont="1" applyAlignment="1">
      <alignment horizontal="right"/>
    </xf>
    <xf numFmtId="0" fontId="44" fillId="0" borderId="0" xfId="0" applyFont="1"/>
    <xf numFmtId="0" fontId="43" fillId="2" borderId="0" xfId="0" applyFont="1" applyFill="1" applyAlignment="1">
      <alignment horizontal="center"/>
    </xf>
    <xf numFmtId="0" fontId="44" fillId="0" borderId="0" xfId="0" applyFont="1" applyBorder="1" applyAlignment="1"/>
    <xf numFmtId="4" fontId="29" fillId="2" borderId="8" xfId="20" applyNumberFormat="1" applyFont="1" applyFill="1" applyBorder="1" applyAlignment="1">
      <alignment horizontal="right"/>
    </xf>
    <xf numFmtId="0" fontId="26" fillId="2" borderId="8" xfId="13" applyFont="1" applyFill="1" applyBorder="1" applyAlignment="1">
      <alignment wrapText="1"/>
    </xf>
    <xf numFmtId="2" fontId="23" fillId="0" borderId="8" xfId="0" applyNumberFormat="1" applyFont="1" applyBorder="1" applyAlignment="1">
      <alignment wrapText="1"/>
    </xf>
    <xf numFmtId="0" fontId="23" fillId="0" borderId="8" xfId="0" applyFont="1" applyBorder="1" applyAlignment="1">
      <alignment horizontal="center"/>
    </xf>
    <xf numFmtId="0" fontId="24" fillId="0" borderId="8" xfId="9" applyFont="1" applyBorder="1"/>
    <xf numFmtId="4" fontId="23" fillId="2" borderId="0" xfId="0" applyNumberFormat="1" applyFont="1" applyFill="1" applyBorder="1" applyAlignment="1">
      <alignment horizontal="center" wrapText="1"/>
    </xf>
    <xf numFmtId="0" fontId="23" fillId="0" borderId="8" xfId="0" applyFont="1" applyFill="1" applyBorder="1" applyAlignment="1">
      <alignment horizontal="center"/>
    </xf>
    <xf numFmtId="2" fontId="11" fillId="0" borderId="8" xfId="0" applyNumberFormat="1" applyFont="1" applyBorder="1" applyAlignment="1">
      <alignment wrapText="1"/>
    </xf>
    <xf numFmtId="0" fontId="47" fillId="2" borderId="0" xfId="0" applyFont="1" applyFill="1" applyBorder="1" applyAlignment="1">
      <alignment horizontal="center" wrapText="1"/>
    </xf>
    <xf numFmtId="4" fontId="11" fillId="2" borderId="8" xfId="0" applyNumberFormat="1" applyFont="1" applyFill="1" applyBorder="1" applyAlignment="1">
      <alignment horizontal="left"/>
    </xf>
    <xf numFmtId="0" fontId="29" fillId="2" borderId="8" xfId="0" applyFont="1" applyFill="1" applyBorder="1" applyAlignment="1">
      <alignment horizontal="center" wrapText="1"/>
    </xf>
    <xf numFmtId="4" fontId="29" fillId="2" borderId="8" xfId="0" applyNumberFormat="1" applyFont="1" applyFill="1" applyBorder="1" applyAlignment="1">
      <alignment horizontal="right"/>
    </xf>
    <xf numFmtId="2" fontId="28" fillId="2" borderId="10" xfId="0" applyNumberFormat="1" applyFont="1" applyFill="1" applyBorder="1" applyAlignment="1">
      <alignment wrapText="1"/>
    </xf>
    <xf numFmtId="0" fontId="28" fillId="2" borderId="10" xfId="13" applyFont="1" applyFill="1" applyBorder="1" applyAlignment="1">
      <alignment wrapText="1"/>
    </xf>
    <xf numFmtId="2" fontId="29" fillId="2" borderId="10" xfId="0" applyNumberFormat="1" applyFont="1" applyFill="1" applyBorder="1" applyAlignment="1">
      <alignment wrapText="1"/>
    </xf>
    <xf numFmtId="2" fontId="29" fillId="2" borderId="8" xfId="0" applyNumberFormat="1" applyFont="1" applyFill="1" applyBorder="1" applyAlignment="1">
      <alignment wrapText="1"/>
    </xf>
    <xf numFmtId="0" fontId="28" fillId="0" borderId="8" xfId="0" applyFont="1" applyBorder="1"/>
    <xf numFmtId="0" fontId="1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center" wrapText="1"/>
    </xf>
    <xf numFmtId="0" fontId="27" fillId="0" borderId="0" xfId="0" applyFont="1" applyBorder="1" applyAlignment="1"/>
    <xf numFmtId="0" fontId="11" fillId="2" borderId="10" xfId="0" applyFont="1" applyFill="1" applyBorder="1"/>
    <xf numFmtId="0" fontId="32" fillId="2" borderId="8" xfId="16" applyNumberFormat="1" applyFont="1" applyFill="1" applyBorder="1" applyAlignment="1">
      <alignment horizontal="left" vertical="center" wrapText="1"/>
    </xf>
    <xf numFmtId="0" fontId="11" fillId="0" borderId="10" xfId="0" applyFont="1" applyBorder="1"/>
    <xf numFmtId="4" fontId="10" fillId="2" borderId="8" xfId="7" applyNumberFormat="1" applyFont="1" applyFill="1" applyBorder="1" applyAlignment="1">
      <alignment horizontal="right"/>
    </xf>
    <xf numFmtId="0" fontId="11" fillId="2" borderId="8" xfId="0" applyFont="1" applyFill="1" applyBorder="1" applyAlignment="1">
      <alignment vertical="center" wrapText="1"/>
    </xf>
    <xf numFmtId="2" fontId="10" fillId="2" borderId="0" xfId="0" applyNumberFormat="1" applyFont="1" applyFill="1" applyBorder="1" applyAlignment="1">
      <alignment wrapText="1"/>
    </xf>
    <xf numFmtId="0" fontId="11" fillId="0" borderId="11" xfId="0" applyFont="1" applyBorder="1" applyAlignment="1">
      <alignment wrapText="1"/>
    </xf>
    <xf numFmtId="0" fontId="11" fillId="2" borderId="10" xfId="13" applyFont="1" applyFill="1" applyBorder="1" applyAlignment="1">
      <alignment wrapText="1"/>
    </xf>
    <xf numFmtId="0" fontId="11" fillId="2" borderId="9" xfId="13" applyFont="1" applyFill="1" applyBorder="1" applyAlignment="1">
      <alignment vertical="center" wrapText="1"/>
    </xf>
    <xf numFmtId="4" fontId="10" fillId="2" borderId="8" xfId="1" applyNumberFormat="1" applyFont="1" applyFill="1" applyBorder="1"/>
    <xf numFmtId="2" fontId="30" fillId="2" borderId="8" xfId="9" applyNumberFormat="1" applyFont="1" applyFill="1" applyBorder="1"/>
    <xf numFmtId="0" fontId="10" fillId="6" borderId="8" xfId="0" applyFont="1" applyFill="1" applyBorder="1" applyAlignment="1"/>
    <xf numFmtId="4" fontId="10" fillId="2" borderId="8" xfId="0" applyNumberFormat="1" applyFont="1" applyFill="1" applyBorder="1" applyAlignment="1"/>
    <xf numFmtId="4" fontId="11" fillId="0" borderId="8" xfId="0" applyNumberFormat="1" applyFont="1" applyBorder="1" applyAlignment="1"/>
    <xf numFmtId="0" fontId="32" fillId="2" borderId="8" xfId="5" applyFont="1" applyFill="1" applyBorder="1" applyAlignment="1">
      <alignment wrapText="1"/>
    </xf>
    <xf numFmtId="4" fontId="10" fillId="4" borderId="8" xfId="0" applyNumberFormat="1" applyFont="1" applyFill="1" applyBorder="1" applyAlignment="1"/>
    <xf numFmtId="0" fontId="27" fillId="0" borderId="0" xfId="0" applyFont="1" applyBorder="1" applyAlignment="1">
      <alignment horizontal="right"/>
    </xf>
    <xf numFmtId="0" fontId="10" fillId="3" borderId="8" xfId="0" applyFont="1" applyFill="1" applyBorder="1" applyAlignment="1">
      <alignment wrapText="1"/>
    </xf>
    <xf numFmtId="0" fontId="11" fillId="3" borderId="8" xfId="0" applyFont="1" applyFill="1" applyBorder="1" applyAlignment="1">
      <alignment wrapText="1"/>
    </xf>
    <xf numFmtId="0" fontId="10" fillId="3" borderId="4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left"/>
    </xf>
    <xf numFmtId="0" fontId="36" fillId="5" borderId="8" xfId="0" applyFont="1" applyFill="1" applyBorder="1" applyAlignment="1">
      <alignment horizontal="left" wrapText="1"/>
    </xf>
    <xf numFmtId="0" fontId="23" fillId="0" borderId="8" xfId="0" applyFont="1" applyBorder="1" applyAlignment="1">
      <alignment horizontal="left" wrapText="1"/>
    </xf>
    <xf numFmtId="0" fontId="42" fillId="5" borderId="8" xfId="0" applyFont="1" applyFill="1" applyBorder="1" applyAlignment="1">
      <alignment horizontal="left" wrapText="1"/>
    </xf>
    <xf numFmtId="0" fontId="11" fillId="0" borderId="8" xfId="0" applyFont="1" applyBorder="1" applyAlignment="1">
      <alignment horizontal="left" wrapText="1"/>
    </xf>
    <xf numFmtId="0" fontId="10" fillId="3" borderId="4" xfId="0" applyFont="1" applyFill="1" applyBorder="1" applyAlignment="1">
      <alignment horizontal="left" wrapText="1"/>
    </xf>
    <xf numFmtId="0" fontId="11" fillId="3" borderId="5" xfId="0" applyFont="1" applyFill="1" applyBorder="1" applyAlignment="1">
      <alignment horizontal="left" wrapText="1"/>
    </xf>
    <xf numFmtId="0" fontId="22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10" fillId="2" borderId="4" xfId="0" applyFont="1" applyFill="1" applyBorder="1" applyAlignment="1"/>
    <xf numFmtId="0" fontId="11" fillId="2" borderId="5" xfId="0" applyFont="1" applyFill="1" applyBorder="1" applyAlignment="1"/>
    <xf numFmtId="0" fontId="10" fillId="3" borderId="4" xfId="0" applyFont="1" applyFill="1" applyBorder="1" applyAlignment="1">
      <alignment wrapText="1"/>
    </xf>
    <xf numFmtId="0" fontId="11" fillId="3" borderId="5" xfId="0" applyFont="1" applyFill="1" applyBorder="1" applyAlignment="1">
      <alignment wrapText="1"/>
    </xf>
    <xf numFmtId="0" fontId="17" fillId="2" borderId="0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horizontal="center" wrapText="1"/>
    </xf>
    <xf numFmtId="0" fontId="22" fillId="3" borderId="4" xfId="0" applyFont="1" applyFill="1" applyBorder="1" applyAlignment="1">
      <alignment horizontal="left"/>
    </xf>
    <xf numFmtId="0" fontId="22" fillId="3" borderId="5" xfId="0" applyFont="1" applyFill="1" applyBorder="1" applyAlignment="1">
      <alignment horizontal="left"/>
    </xf>
    <xf numFmtId="44" fontId="11" fillId="5" borderId="4" xfId="10" applyFont="1" applyFill="1" applyBorder="1" applyAlignment="1">
      <alignment horizontal="center"/>
    </xf>
    <xf numFmtId="44" fontId="11" fillId="5" borderId="6" xfId="10" applyFont="1" applyFill="1" applyBorder="1" applyAlignment="1">
      <alignment horizontal="center"/>
    </xf>
  </cellXfs>
  <cellStyles count="22">
    <cellStyle name="Currency" xfId="10" builtinId="4"/>
    <cellStyle name="Normal" xfId="0" builtinId="0"/>
    <cellStyle name="Normal 2" xfId="6"/>
    <cellStyle name="Normal 2 2" xfId="12"/>
    <cellStyle name="Normal 3" xfId="2"/>
    <cellStyle name="Normal 3 2" xfId="1"/>
    <cellStyle name="Normal 3 2 2" xfId="7"/>
    <cellStyle name="Normal 3 2 2 2" xfId="13"/>
    <cellStyle name="Normal 4" xfId="5"/>
    <cellStyle name="Normal 5" xfId="3"/>
    <cellStyle name="Normal 5 2" xfId="8"/>
    <cellStyle name="Normal 5 3" xfId="4"/>
    <cellStyle name="Normal 5 4" xfId="9"/>
    <cellStyle name="Normal 5 4 2" xfId="11"/>
    <cellStyle name="Normal 5 4 3" xfId="15"/>
    <cellStyle name="Normal 5 4 4" xfId="18"/>
    <cellStyle name="Normal 5 4 4 2 2" xfId="19"/>
    <cellStyle name="Normal 5 4 5 2" xfId="21"/>
    <cellStyle name="Normal 6" xfId="14"/>
    <cellStyle name="Normal 7" xfId="17"/>
    <cellStyle name="Normal 7 2 2" xfId="20"/>
    <cellStyle name="Normal_Anexa F 140 146 10.07" xfId="16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I519"/>
  <sheetViews>
    <sheetView tabSelected="1" topLeftCell="A487" zoomScaleNormal="100" zoomScaleSheetLayoutView="61" workbookViewId="0">
      <selection activeCell="I505" sqref="I505"/>
    </sheetView>
  </sheetViews>
  <sheetFormatPr defaultRowHeight="15.75"/>
  <cols>
    <col min="1" max="1" width="6.42578125" style="79" customWidth="1"/>
    <col min="2" max="2" width="88.7109375" style="79" customWidth="1"/>
    <col min="3" max="3" width="9.42578125" style="41" customWidth="1"/>
    <col min="4" max="4" width="8.28515625" style="37" customWidth="1"/>
    <col min="5" max="5" width="36.85546875" style="45" customWidth="1"/>
    <col min="6" max="6" width="8.85546875" style="423" customWidth="1"/>
    <col min="7" max="7" width="49.85546875" style="93" customWidth="1"/>
    <col min="8" max="8" width="16.28515625" style="39" customWidth="1"/>
    <col min="9" max="9" width="12" style="40" customWidth="1"/>
    <col min="10" max="10" width="16.28515625" style="40" customWidth="1"/>
    <col min="11" max="11" width="10.140625" style="40" bestFit="1" customWidth="1"/>
    <col min="12" max="12" width="12.28515625" style="40" customWidth="1"/>
    <col min="13" max="13" width="9.140625" style="40"/>
    <col min="14" max="14" width="9.5703125" style="40" bestFit="1" customWidth="1"/>
    <col min="15" max="15" width="9.140625" style="40"/>
    <col min="16" max="16" width="9.5703125" style="40" bestFit="1" customWidth="1"/>
    <col min="17" max="61" width="9.140625" style="40"/>
    <col min="62" max="16384" width="9.140625" style="79"/>
  </cols>
  <sheetData>
    <row r="1" spans="1:18" s="4" customFormat="1">
      <c r="A1" s="1" t="s">
        <v>0</v>
      </c>
      <c r="B1" s="1"/>
      <c r="C1" s="444"/>
      <c r="D1" s="444"/>
      <c r="E1" s="2"/>
      <c r="F1" s="421"/>
      <c r="G1" s="444"/>
      <c r="H1" s="3"/>
      <c r="I1" s="1"/>
      <c r="J1" s="1"/>
    </row>
    <row r="2" spans="1:18" s="4" customFormat="1">
      <c r="A2" s="1"/>
      <c r="B2" s="1"/>
      <c r="C2" s="475" t="s">
        <v>427</v>
      </c>
      <c r="D2" s="475"/>
      <c r="E2" s="475"/>
      <c r="F2" s="422"/>
      <c r="G2" s="5"/>
      <c r="H2" s="3"/>
      <c r="I2" s="1"/>
      <c r="J2" s="1"/>
    </row>
    <row r="3" spans="1:18" s="4" customFormat="1">
      <c r="A3" s="476"/>
      <c r="B3" s="477"/>
      <c r="C3" s="477"/>
      <c r="D3" s="477"/>
      <c r="E3" s="477"/>
      <c r="F3" s="477"/>
      <c r="G3" s="477"/>
      <c r="H3" s="477"/>
      <c r="I3" s="477"/>
      <c r="J3" s="477"/>
    </row>
    <row r="4" spans="1:18" s="4" customFormat="1">
      <c r="A4" s="476" t="s">
        <v>319</v>
      </c>
      <c r="B4" s="476"/>
      <c r="C4" s="476"/>
      <c r="D4" s="476"/>
      <c r="E4" s="476"/>
      <c r="F4" s="476"/>
      <c r="G4" s="444"/>
      <c r="H4" s="6"/>
      <c r="I4" s="6"/>
      <c r="J4" s="6"/>
    </row>
    <row r="5" spans="1:18" s="4" customFormat="1">
      <c r="A5" s="7"/>
      <c r="B5" s="7"/>
      <c r="C5" s="8"/>
      <c r="D5" s="8"/>
      <c r="E5" s="9" t="s">
        <v>1</v>
      </c>
      <c r="F5" s="423"/>
      <c r="G5" s="8"/>
      <c r="H5" s="11"/>
      <c r="I5" s="7"/>
      <c r="J5" s="12"/>
    </row>
    <row r="6" spans="1:18" s="4" customFormat="1" ht="15.75" customHeight="1">
      <c r="A6" s="13"/>
      <c r="B6" s="14"/>
      <c r="C6" s="15" t="s">
        <v>2</v>
      </c>
      <c r="D6" s="15" t="s">
        <v>3</v>
      </c>
      <c r="E6" s="16" t="s">
        <v>4</v>
      </c>
      <c r="F6" s="412"/>
      <c r="G6" s="8"/>
      <c r="H6" s="478"/>
      <c r="I6" s="478"/>
      <c r="J6" s="478"/>
    </row>
    <row r="7" spans="1:18" s="4" customFormat="1" ht="15.75" customHeight="1">
      <c r="A7" s="17">
        <v>1</v>
      </c>
      <c r="B7" s="18">
        <v>2</v>
      </c>
      <c r="C7" s="18">
        <v>3</v>
      </c>
      <c r="D7" s="18">
        <v>4</v>
      </c>
      <c r="E7" s="19">
        <v>5</v>
      </c>
      <c r="F7" s="412"/>
      <c r="G7" s="8"/>
      <c r="H7" s="11"/>
      <c r="I7" s="20"/>
      <c r="J7" s="20"/>
      <c r="K7" s="21"/>
      <c r="L7" s="22"/>
      <c r="M7" s="21"/>
    </row>
    <row r="8" spans="1:18" s="4" customFormat="1" ht="14.25" customHeight="1">
      <c r="A8" s="23"/>
      <c r="B8" s="14"/>
      <c r="C8" s="15"/>
      <c r="D8" s="15"/>
      <c r="E8" s="24">
        <f>E9+E291+E490+E497</f>
        <v>158949.5</v>
      </c>
      <c r="F8" s="412"/>
      <c r="G8" s="418"/>
      <c r="H8" s="25"/>
      <c r="I8" s="26"/>
      <c r="J8" s="27"/>
      <c r="L8" s="28"/>
      <c r="M8" s="29"/>
      <c r="N8" s="30"/>
      <c r="O8" s="29"/>
    </row>
    <row r="9" spans="1:18" s="4" customFormat="1" ht="17.25" customHeight="1">
      <c r="A9" s="479" t="s">
        <v>5</v>
      </c>
      <c r="B9" s="480"/>
      <c r="C9" s="18"/>
      <c r="D9" s="18"/>
      <c r="E9" s="31">
        <f>E14+E215++E113+E211+E10</f>
        <v>114009.5</v>
      </c>
      <c r="F9" s="412"/>
      <c r="G9" s="32"/>
      <c r="H9" s="25"/>
      <c r="I9" s="26"/>
      <c r="J9" s="29"/>
      <c r="K9" s="29"/>
      <c r="L9" s="22"/>
      <c r="M9" s="33"/>
      <c r="N9" s="30"/>
      <c r="O9" s="34"/>
      <c r="P9" s="35"/>
      <c r="R9" s="21"/>
    </row>
    <row r="10" spans="1:18" s="98" customFormat="1" ht="17.25" customHeight="1">
      <c r="A10" s="94" t="s">
        <v>54</v>
      </c>
      <c r="B10" s="95"/>
      <c r="C10" s="96"/>
      <c r="D10" s="97"/>
      <c r="E10" s="391">
        <f>E12</f>
        <v>710.2</v>
      </c>
      <c r="F10" s="412"/>
      <c r="G10" s="99"/>
      <c r="H10" s="25"/>
      <c r="I10" s="100"/>
      <c r="J10" s="29"/>
      <c r="K10" s="101"/>
      <c r="L10" s="102"/>
      <c r="M10" s="103"/>
      <c r="N10" s="104"/>
      <c r="O10" s="105"/>
      <c r="P10" s="106"/>
      <c r="R10" s="107"/>
    </row>
    <row r="11" spans="1:18" s="98" customFormat="1" ht="17.25" customHeight="1">
      <c r="A11" s="108"/>
      <c r="B11" s="109" t="s">
        <v>7</v>
      </c>
      <c r="C11" s="110" t="s">
        <v>8</v>
      </c>
      <c r="D11" s="109"/>
      <c r="E11" s="111">
        <f>E12</f>
        <v>710.2</v>
      </c>
      <c r="F11" s="412"/>
      <c r="G11" s="99"/>
      <c r="H11" s="25"/>
      <c r="I11" s="40"/>
      <c r="J11" s="29"/>
      <c r="K11" s="101"/>
      <c r="L11" s="102"/>
      <c r="M11" s="103"/>
      <c r="N11" s="104"/>
      <c r="O11" s="105"/>
      <c r="P11" s="106"/>
      <c r="R11" s="107"/>
    </row>
    <row r="12" spans="1:18" s="98" customFormat="1" ht="17.25" customHeight="1">
      <c r="A12" s="108"/>
      <c r="B12" s="113" t="s">
        <v>65</v>
      </c>
      <c r="C12" s="114"/>
      <c r="D12" s="115"/>
      <c r="E12" s="116">
        <f>SUM(E13:E13)</f>
        <v>710.2</v>
      </c>
      <c r="F12" s="412"/>
      <c r="G12" s="99"/>
      <c r="H12" s="25"/>
      <c r="I12" s="40"/>
      <c r="J12" s="29"/>
      <c r="K12" s="101"/>
      <c r="L12" s="102"/>
      <c r="M12" s="103"/>
      <c r="N12" s="104"/>
      <c r="O12" s="105"/>
      <c r="P12" s="106"/>
      <c r="R12" s="107"/>
    </row>
    <row r="13" spans="1:18" s="98" customFormat="1" ht="17.25" customHeight="1">
      <c r="A13" s="108"/>
      <c r="B13" s="117" t="s">
        <v>61</v>
      </c>
      <c r="C13" s="118" t="s">
        <v>9</v>
      </c>
      <c r="D13" s="118">
        <v>1</v>
      </c>
      <c r="E13" s="119">
        <v>710.2</v>
      </c>
      <c r="F13" s="412"/>
      <c r="G13" s="99"/>
      <c r="H13" s="25"/>
      <c r="I13" s="40"/>
      <c r="J13" s="29"/>
      <c r="K13" s="101"/>
      <c r="L13" s="102"/>
      <c r="M13" s="103"/>
      <c r="N13" s="104"/>
      <c r="O13" s="105"/>
      <c r="P13" s="106"/>
      <c r="R13" s="107"/>
    </row>
    <row r="14" spans="1:18" s="4" customFormat="1" ht="15.75" customHeight="1">
      <c r="A14" s="125" t="s">
        <v>6</v>
      </c>
      <c r="B14" s="126"/>
      <c r="C14" s="127"/>
      <c r="D14" s="127"/>
      <c r="E14" s="128">
        <f>E97+E42+E15+E67+E111+E62+E29+E33+E38</f>
        <v>19440.5</v>
      </c>
      <c r="F14" s="412"/>
      <c r="G14" s="32"/>
      <c r="H14" s="25"/>
      <c r="I14" s="26"/>
      <c r="J14" s="129"/>
      <c r="K14" s="27"/>
      <c r="M14" s="7"/>
      <c r="N14" s="7"/>
      <c r="O14" s="7"/>
    </row>
    <row r="15" spans="1:18" s="4" customFormat="1" ht="15.75" customHeight="1">
      <c r="A15" s="130"/>
      <c r="B15" s="131" t="s">
        <v>34</v>
      </c>
      <c r="C15" s="132" t="s">
        <v>13</v>
      </c>
      <c r="D15" s="131"/>
      <c r="E15" s="133">
        <f>SUM(E16:E28)</f>
        <v>7509</v>
      </c>
      <c r="F15" s="412"/>
      <c r="G15" s="32"/>
      <c r="H15" s="25"/>
      <c r="I15" s="134"/>
      <c r="K15" s="27"/>
      <c r="M15" s="7"/>
      <c r="N15" s="7"/>
      <c r="O15" s="7"/>
    </row>
    <row r="16" spans="1:18" s="40" customFormat="1" ht="15.75" customHeight="1">
      <c r="A16" s="56"/>
      <c r="B16" s="120" t="s">
        <v>110</v>
      </c>
      <c r="C16" s="118" t="s">
        <v>9</v>
      </c>
      <c r="D16" s="122">
        <v>9</v>
      </c>
      <c r="E16" s="123">
        <v>58</v>
      </c>
      <c r="F16" s="412"/>
      <c r="G16" s="54"/>
      <c r="H16" s="51"/>
      <c r="I16" s="42"/>
      <c r="K16" s="52"/>
      <c r="M16" s="42"/>
      <c r="N16" s="42"/>
      <c r="O16" s="42"/>
    </row>
    <row r="17" spans="1:15" s="40" customFormat="1" ht="15.75" customHeight="1">
      <c r="A17" s="56"/>
      <c r="B17" s="121" t="s">
        <v>111</v>
      </c>
      <c r="C17" s="118" t="s">
        <v>9</v>
      </c>
      <c r="D17" s="122">
        <v>2</v>
      </c>
      <c r="E17" s="123">
        <v>8</v>
      </c>
      <c r="F17" s="412"/>
      <c r="G17" s="54"/>
      <c r="H17" s="51"/>
      <c r="I17" s="42"/>
      <c r="K17" s="52"/>
      <c r="M17" s="42"/>
      <c r="N17" s="42"/>
      <c r="O17" s="42"/>
    </row>
    <row r="18" spans="1:15" s="40" customFormat="1" ht="15.75" customHeight="1">
      <c r="A18" s="56"/>
      <c r="B18" s="120" t="s">
        <v>112</v>
      </c>
      <c r="C18" s="118" t="s">
        <v>9</v>
      </c>
      <c r="D18" s="122">
        <v>1</v>
      </c>
      <c r="E18" s="123">
        <v>1</v>
      </c>
      <c r="F18" s="412"/>
      <c r="G18" s="54"/>
      <c r="H18" s="51"/>
      <c r="I18" s="42"/>
      <c r="K18" s="52"/>
      <c r="M18" s="42"/>
      <c r="N18" s="42"/>
      <c r="O18" s="42"/>
    </row>
    <row r="19" spans="1:15" s="4" customFormat="1" ht="15.75" customHeight="1">
      <c r="A19" s="34"/>
      <c r="B19" s="363" t="s">
        <v>375</v>
      </c>
      <c r="C19" s="146" t="s">
        <v>9</v>
      </c>
      <c r="D19" s="164">
        <v>4</v>
      </c>
      <c r="E19" s="165">
        <v>4</v>
      </c>
      <c r="F19" s="412"/>
      <c r="G19" s="32"/>
      <c r="H19" s="26"/>
      <c r="I19" s="7"/>
      <c r="K19" s="27"/>
      <c r="M19" s="7"/>
      <c r="N19" s="7"/>
      <c r="O19" s="7"/>
    </row>
    <row r="20" spans="1:15" s="4" customFormat="1" ht="15.75" customHeight="1">
      <c r="A20" s="34"/>
      <c r="B20" s="448" t="s">
        <v>376</v>
      </c>
      <c r="C20" s="146" t="s">
        <v>9</v>
      </c>
      <c r="D20" s="164">
        <v>5</v>
      </c>
      <c r="E20" s="165">
        <v>10</v>
      </c>
      <c r="F20" s="412"/>
      <c r="G20" s="32"/>
      <c r="H20" s="26"/>
      <c r="I20" s="7"/>
      <c r="K20" s="27"/>
      <c r="M20" s="7"/>
      <c r="N20" s="7"/>
      <c r="O20" s="7"/>
    </row>
    <row r="21" spans="1:15" s="4" customFormat="1" ht="15.75" customHeight="1">
      <c r="A21" s="130"/>
      <c r="B21" s="363" t="s">
        <v>393</v>
      </c>
      <c r="C21" s="146" t="s">
        <v>9</v>
      </c>
      <c r="D21" s="238">
        <v>1</v>
      </c>
      <c r="E21" s="165">
        <v>9</v>
      </c>
      <c r="F21" s="412"/>
      <c r="G21" s="32"/>
      <c r="H21" s="26"/>
      <c r="I21" s="7"/>
      <c r="K21" s="27"/>
      <c r="M21" s="7"/>
      <c r="N21" s="7"/>
      <c r="O21" s="7"/>
    </row>
    <row r="22" spans="1:15" s="4" customFormat="1" ht="15.75" customHeight="1">
      <c r="A22" s="130"/>
      <c r="B22" s="363" t="s">
        <v>394</v>
      </c>
      <c r="C22" s="146" t="s">
        <v>9</v>
      </c>
      <c r="D22" s="238">
        <v>2</v>
      </c>
      <c r="E22" s="165">
        <v>14</v>
      </c>
      <c r="F22" s="412"/>
      <c r="G22" s="32"/>
      <c r="H22" s="26"/>
      <c r="I22" s="7"/>
      <c r="K22" s="27"/>
      <c r="M22" s="7"/>
      <c r="N22" s="7"/>
      <c r="O22" s="7"/>
    </row>
    <row r="23" spans="1:15" s="4" customFormat="1" ht="15.75" customHeight="1">
      <c r="A23" s="130"/>
      <c r="B23" s="449" t="s">
        <v>113</v>
      </c>
      <c r="C23" s="146" t="s">
        <v>9</v>
      </c>
      <c r="D23" s="238">
        <v>1</v>
      </c>
      <c r="E23" s="165">
        <v>11</v>
      </c>
      <c r="F23" s="412"/>
      <c r="G23" s="32"/>
      <c r="H23" s="26"/>
      <c r="I23" s="7"/>
      <c r="K23" s="27"/>
      <c r="M23" s="7"/>
      <c r="N23" s="7"/>
      <c r="O23" s="7"/>
    </row>
    <row r="24" spans="1:15" s="4" customFormat="1" ht="15.75" customHeight="1">
      <c r="A24" s="130"/>
      <c r="B24" s="363" t="s">
        <v>339</v>
      </c>
      <c r="C24" s="146" t="s">
        <v>9</v>
      </c>
      <c r="D24" s="238">
        <v>1</v>
      </c>
      <c r="E24" s="165">
        <v>4</v>
      </c>
      <c r="F24" s="412"/>
      <c r="G24" s="32"/>
      <c r="H24" s="26"/>
      <c r="I24" s="7"/>
      <c r="K24" s="27"/>
      <c r="M24" s="7"/>
      <c r="N24" s="7"/>
      <c r="O24" s="7"/>
    </row>
    <row r="25" spans="1:15" s="4" customFormat="1" ht="15.75" customHeight="1">
      <c r="A25" s="130"/>
      <c r="B25" s="450" t="s">
        <v>340</v>
      </c>
      <c r="C25" s="146" t="s">
        <v>9</v>
      </c>
      <c r="D25" s="238">
        <v>1</v>
      </c>
      <c r="E25" s="165">
        <v>4</v>
      </c>
      <c r="F25" s="412"/>
      <c r="G25" s="32"/>
      <c r="H25" s="26"/>
      <c r="I25" s="7"/>
      <c r="K25" s="27"/>
      <c r="M25" s="7"/>
      <c r="N25" s="7"/>
      <c r="O25" s="7"/>
    </row>
    <row r="26" spans="1:15" s="4" customFormat="1" ht="30">
      <c r="A26" s="130"/>
      <c r="B26" s="378" t="s">
        <v>341</v>
      </c>
      <c r="C26" s="146" t="s">
        <v>9</v>
      </c>
      <c r="D26" s="238">
        <v>1</v>
      </c>
      <c r="E26" s="165">
        <v>30</v>
      </c>
      <c r="F26" s="412"/>
      <c r="G26" s="32"/>
      <c r="H26" s="26"/>
      <c r="I26" s="7"/>
      <c r="K26" s="27"/>
      <c r="M26" s="7"/>
      <c r="N26" s="7"/>
      <c r="O26" s="7"/>
    </row>
    <row r="27" spans="1:15" s="4" customFormat="1">
      <c r="A27" s="130"/>
      <c r="B27" s="378" t="s">
        <v>386</v>
      </c>
      <c r="C27" s="146" t="s">
        <v>9</v>
      </c>
      <c r="D27" s="238">
        <v>1</v>
      </c>
      <c r="E27" s="165">
        <v>4</v>
      </c>
      <c r="F27" s="412"/>
      <c r="G27" s="32"/>
      <c r="H27" s="26"/>
      <c r="I27" s="7"/>
      <c r="K27" s="27"/>
      <c r="M27" s="7"/>
      <c r="N27" s="7"/>
      <c r="O27" s="7"/>
    </row>
    <row r="28" spans="1:15" s="4" customFormat="1">
      <c r="A28" s="130"/>
      <c r="B28" s="378" t="s">
        <v>381</v>
      </c>
      <c r="C28" s="146" t="s">
        <v>9</v>
      </c>
      <c r="D28" s="238">
        <v>5</v>
      </c>
      <c r="E28" s="165">
        <v>7352</v>
      </c>
      <c r="F28" s="412"/>
      <c r="G28" s="32"/>
      <c r="H28" s="26"/>
      <c r="I28" s="7"/>
      <c r="K28" s="27"/>
      <c r="M28" s="7"/>
      <c r="N28" s="7"/>
      <c r="O28" s="7"/>
    </row>
    <row r="29" spans="1:15" s="4" customFormat="1" ht="15.75" customHeight="1">
      <c r="A29" s="130"/>
      <c r="B29" s="158" t="s">
        <v>114</v>
      </c>
      <c r="C29" s="250" t="s">
        <v>115</v>
      </c>
      <c r="D29" s="238"/>
      <c r="E29" s="451">
        <f>SUM(E30:E32)</f>
        <v>61</v>
      </c>
      <c r="F29" s="412"/>
      <c r="G29" s="32"/>
      <c r="H29" s="26"/>
      <c r="I29" s="7"/>
      <c r="K29" s="27"/>
      <c r="M29" s="7"/>
      <c r="N29" s="7"/>
      <c r="O29" s="7"/>
    </row>
    <row r="30" spans="1:15" s="40" customFormat="1" ht="15.75" customHeight="1">
      <c r="A30" s="56"/>
      <c r="B30" s="135" t="s">
        <v>111</v>
      </c>
      <c r="C30" s="139" t="s">
        <v>9</v>
      </c>
      <c r="D30" s="137">
        <v>1</v>
      </c>
      <c r="E30" s="140">
        <v>4</v>
      </c>
      <c r="F30" s="412"/>
      <c r="G30" s="54"/>
      <c r="H30" s="51"/>
      <c r="I30" s="42"/>
      <c r="K30" s="52"/>
      <c r="M30" s="42"/>
      <c r="N30" s="42"/>
      <c r="O30" s="42"/>
    </row>
    <row r="31" spans="1:15" s="40" customFormat="1" ht="15.75" customHeight="1">
      <c r="A31" s="56"/>
      <c r="B31" s="120" t="s">
        <v>110</v>
      </c>
      <c r="C31" s="139" t="s">
        <v>9</v>
      </c>
      <c r="D31" s="137">
        <v>10</v>
      </c>
      <c r="E31" s="140">
        <v>55</v>
      </c>
      <c r="F31" s="412"/>
      <c r="G31" s="54"/>
      <c r="H31" s="51"/>
      <c r="I31" s="42"/>
      <c r="K31" s="52"/>
      <c r="M31" s="42"/>
      <c r="N31" s="42"/>
      <c r="O31" s="42"/>
    </row>
    <row r="32" spans="1:15" s="40" customFormat="1" ht="15.75" customHeight="1">
      <c r="A32" s="56"/>
      <c r="B32" s="135" t="s">
        <v>116</v>
      </c>
      <c r="C32" s="139" t="s">
        <v>9</v>
      </c>
      <c r="D32" s="137">
        <v>11</v>
      </c>
      <c r="E32" s="140">
        <v>2</v>
      </c>
      <c r="F32" s="412"/>
      <c r="G32" s="54"/>
      <c r="H32" s="51"/>
      <c r="I32" s="42"/>
      <c r="K32" s="52"/>
      <c r="M32" s="42"/>
      <c r="N32" s="42"/>
      <c r="O32" s="42"/>
    </row>
    <row r="33" spans="1:15" s="40" customFormat="1" ht="15.75" customHeight="1">
      <c r="A33" s="56"/>
      <c r="B33" s="124" t="s">
        <v>41</v>
      </c>
      <c r="C33" s="148" t="s">
        <v>35</v>
      </c>
      <c r="D33" s="137"/>
      <c r="E33" s="138">
        <f>SUM(E34:E37)</f>
        <v>17</v>
      </c>
      <c r="F33" s="412"/>
      <c r="G33" s="54"/>
      <c r="H33" s="51"/>
      <c r="I33" s="42"/>
      <c r="K33" s="52"/>
      <c r="M33" s="42"/>
      <c r="N33" s="42"/>
      <c r="O33" s="42"/>
    </row>
    <row r="34" spans="1:15" s="40" customFormat="1" ht="15.75" customHeight="1">
      <c r="A34" s="56"/>
      <c r="B34" s="149" t="s">
        <v>118</v>
      </c>
      <c r="C34" s="139" t="s">
        <v>9</v>
      </c>
      <c r="D34" s="137">
        <v>1</v>
      </c>
      <c r="E34" s="140">
        <v>5</v>
      </c>
      <c r="F34" s="412"/>
      <c r="G34" s="54"/>
      <c r="H34" s="51"/>
      <c r="I34" s="42"/>
      <c r="K34" s="52"/>
      <c r="M34" s="42"/>
      <c r="N34" s="42"/>
      <c r="O34" s="42"/>
    </row>
    <row r="35" spans="1:15" s="40" customFormat="1" ht="15.75" customHeight="1">
      <c r="A35" s="56"/>
      <c r="B35" s="150" t="s">
        <v>117</v>
      </c>
      <c r="C35" s="139" t="s">
        <v>9</v>
      </c>
      <c r="D35" s="137">
        <v>1</v>
      </c>
      <c r="E35" s="140">
        <v>5</v>
      </c>
      <c r="F35" s="412"/>
      <c r="G35" s="54"/>
      <c r="H35" s="51"/>
      <c r="I35" s="42"/>
      <c r="K35" s="52"/>
      <c r="M35" s="42"/>
      <c r="N35" s="42"/>
      <c r="O35" s="42"/>
    </row>
    <row r="36" spans="1:15" s="4" customFormat="1" ht="15.75" customHeight="1">
      <c r="A36" s="130"/>
      <c r="B36" s="363" t="s">
        <v>412</v>
      </c>
      <c r="C36" s="146" t="s">
        <v>9</v>
      </c>
      <c r="D36" s="238">
        <v>1</v>
      </c>
      <c r="E36" s="165">
        <v>1</v>
      </c>
      <c r="F36" s="412"/>
      <c r="G36" s="32"/>
      <c r="H36" s="26"/>
      <c r="I36" s="7"/>
      <c r="K36" s="27"/>
      <c r="M36" s="7"/>
      <c r="N36" s="7"/>
      <c r="O36" s="7"/>
    </row>
    <row r="37" spans="1:15" s="4" customFormat="1" ht="15.75" customHeight="1">
      <c r="A37" s="130"/>
      <c r="B37" s="448" t="s">
        <v>416</v>
      </c>
      <c r="C37" s="146" t="s">
        <v>9</v>
      </c>
      <c r="D37" s="238">
        <v>1</v>
      </c>
      <c r="E37" s="165">
        <v>6</v>
      </c>
      <c r="F37" s="412"/>
      <c r="G37" s="32"/>
      <c r="H37" s="26"/>
      <c r="I37" s="7"/>
      <c r="K37" s="27"/>
      <c r="M37" s="7"/>
      <c r="N37" s="7"/>
      <c r="O37" s="7"/>
    </row>
    <row r="38" spans="1:15" s="40" customFormat="1" ht="15.75" customHeight="1">
      <c r="A38" s="56"/>
      <c r="B38" s="420" t="s">
        <v>342</v>
      </c>
      <c r="C38" s="147"/>
      <c r="D38" s="137"/>
      <c r="E38" s="138">
        <f>SUM(E39:E41)</f>
        <v>14</v>
      </c>
      <c r="F38" s="412"/>
      <c r="G38" s="54"/>
      <c r="H38" s="51"/>
      <c r="I38" s="42"/>
      <c r="K38" s="52"/>
      <c r="M38" s="42"/>
      <c r="N38" s="42"/>
      <c r="O38" s="42"/>
    </row>
    <row r="39" spans="1:15" s="40" customFormat="1" ht="15.75" customHeight="1">
      <c r="A39" s="56"/>
      <c r="B39" s="419" t="s">
        <v>343</v>
      </c>
      <c r="C39" s="139" t="s">
        <v>9</v>
      </c>
      <c r="D39" s="137">
        <v>1</v>
      </c>
      <c r="E39" s="140">
        <v>7</v>
      </c>
      <c r="F39" s="412"/>
      <c r="G39" s="54"/>
      <c r="H39" s="51"/>
      <c r="I39" s="42"/>
      <c r="K39" s="52"/>
      <c r="M39" s="42"/>
      <c r="N39" s="42"/>
      <c r="O39" s="42"/>
    </row>
    <row r="40" spans="1:15" s="40" customFormat="1" ht="15.75" customHeight="1">
      <c r="A40" s="56"/>
      <c r="B40" s="443" t="s">
        <v>344</v>
      </c>
      <c r="C40" s="139" t="s">
        <v>9</v>
      </c>
      <c r="D40" s="137">
        <v>1</v>
      </c>
      <c r="E40" s="140">
        <v>4</v>
      </c>
      <c r="F40" s="412"/>
      <c r="G40" s="54"/>
      <c r="H40" s="51"/>
      <c r="I40" s="42"/>
      <c r="K40" s="52"/>
      <c r="M40" s="42"/>
      <c r="N40" s="42"/>
      <c r="O40" s="42"/>
    </row>
    <row r="41" spans="1:15" s="40" customFormat="1" ht="15.75" customHeight="1">
      <c r="A41" s="56"/>
      <c r="B41" s="443" t="s">
        <v>345</v>
      </c>
      <c r="C41" s="139" t="s">
        <v>9</v>
      </c>
      <c r="D41" s="137">
        <v>1</v>
      </c>
      <c r="E41" s="140">
        <v>3</v>
      </c>
      <c r="F41" s="412"/>
      <c r="G41" s="54"/>
      <c r="H41" s="51"/>
      <c r="I41" s="42"/>
      <c r="K41" s="52"/>
      <c r="M41" s="42"/>
      <c r="N41" s="42"/>
      <c r="O41" s="42"/>
    </row>
    <row r="42" spans="1:15" s="40" customFormat="1" ht="15.75" customHeight="1">
      <c r="A42" s="56"/>
      <c r="B42" s="141" t="s">
        <v>39</v>
      </c>
      <c r="C42" s="142" t="s">
        <v>38</v>
      </c>
      <c r="D42" s="141"/>
      <c r="E42" s="143">
        <f>E48+E43</f>
        <v>961</v>
      </c>
      <c r="F42" s="412"/>
      <c r="G42" s="54"/>
      <c r="H42" s="51"/>
      <c r="I42" s="42"/>
      <c r="K42" s="52"/>
      <c r="M42" s="42"/>
      <c r="N42" s="42"/>
      <c r="O42" s="42"/>
    </row>
    <row r="43" spans="1:15" s="40" customFormat="1" ht="15.75" customHeight="1">
      <c r="A43" s="56"/>
      <c r="B43" s="124" t="s">
        <v>129</v>
      </c>
      <c r="C43" s="147"/>
      <c r="D43" s="137"/>
      <c r="E43" s="138">
        <f>SUM(E44:E47)</f>
        <v>90</v>
      </c>
      <c r="F43" s="412"/>
      <c r="G43" s="54"/>
      <c r="H43" s="51"/>
      <c r="I43" s="42"/>
      <c r="K43" s="52"/>
      <c r="M43" s="42"/>
      <c r="N43" s="42"/>
      <c r="O43" s="42"/>
    </row>
    <row r="44" spans="1:15" s="40" customFormat="1" ht="15.75" customHeight="1">
      <c r="A44" s="56"/>
      <c r="B44" s="156" t="s">
        <v>130</v>
      </c>
      <c r="C44" s="146" t="s">
        <v>9</v>
      </c>
      <c r="D44" s="137">
        <v>2</v>
      </c>
      <c r="E44" s="140">
        <v>20</v>
      </c>
      <c r="F44" s="412"/>
      <c r="G44" s="54"/>
      <c r="H44" s="51"/>
      <c r="I44" s="42"/>
      <c r="K44" s="52"/>
      <c r="M44" s="42"/>
      <c r="N44" s="42"/>
      <c r="O44" s="42"/>
    </row>
    <row r="45" spans="1:15" s="40" customFormat="1" ht="15.75" customHeight="1">
      <c r="A45" s="56"/>
      <c r="B45" s="156" t="s">
        <v>131</v>
      </c>
      <c r="C45" s="146" t="s">
        <v>9</v>
      </c>
      <c r="D45" s="137">
        <v>6</v>
      </c>
      <c r="E45" s="140">
        <v>45</v>
      </c>
      <c r="F45" s="412"/>
      <c r="G45" s="54"/>
      <c r="H45" s="51"/>
      <c r="I45" s="42"/>
      <c r="K45" s="52"/>
      <c r="M45" s="42"/>
      <c r="N45" s="42"/>
      <c r="O45" s="42"/>
    </row>
    <row r="46" spans="1:15" s="40" customFormat="1" ht="15.75" customHeight="1">
      <c r="A46" s="56"/>
      <c r="B46" s="156" t="s">
        <v>132</v>
      </c>
      <c r="C46" s="146" t="s">
        <v>9</v>
      </c>
      <c r="D46" s="137">
        <v>1</v>
      </c>
      <c r="E46" s="140">
        <v>13</v>
      </c>
      <c r="F46" s="412"/>
      <c r="G46" s="54"/>
      <c r="H46" s="51"/>
      <c r="I46" s="42"/>
      <c r="K46" s="52"/>
      <c r="M46" s="42"/>
      <c r="N46" s="42"/>
      <c r="O46" s="42"/>
    </row>
    <row r="47" spans="1:15" s="40" customFormat="1" ht="15.75" customHeight="1">
      <c r="A47" s="56"/>
      <c r="B47" s="156" t="s">
        <v>133</v>
      </c>
      <c r="C47" s="146" t="s">
        <v>9</v>
      </c>
      <c r="D47" s="137">
        <v>1</v>
      </c>
      <c r="E47" s="140">
        <v>12</v>
      </c>
      <c r="F47" s="412"/>
      <c r="G47" s="54"/>
      <c r="H47" s="51"/>
      <c r="I47" s="42"/>
      <c r="K47" s="52"/>
      <c r="M47" s="42"/>
      <c r="N47" s="42"/>
      <c r="O47" s="42"/>
    </row>
    <row r="48" spans="1:15" s="40" customFormat="1" ht="15.75" customHeight="1">
      <c r="A48" s="55"/>
      <c r="B48" s="144" t="s">
        <v>40</v>
      </c>
      <c r="C48" s="136"/>
      <c r="D48" s="136"/>
      <c r="E48" s="145">
        <f>SUM(E49:E61)</f>
        <v>871</v>
      </c>
      <c r="F48" s="412"/>
      <c r="G48" s="54"/>
      <c r="H48" s="60"/>
      <c r="K48" s="52"/>
      <c r="M48" s="42"/>
      <c r="N48" s="42"/>
      <c r="O48" s="42"/>
    </row>
    <row r="49" spans="1:15" s="40" customFormat="1" ht="15.75" customHeight="1">
      <c r="A49" s="55"/>
      <c r="B49" s="151" t="s">
        <v>119</v>
      </c>
      <c r="C49" s="146" t="s">
        <v>9</v>
      </c>
      <c r="D49" s="139">
        <v>1</v>
      </c>
      <c r="E49" s="154">
        <v>400</v>
      </c>
      <c r="F49" s="412"/>
      <c r="G49" s="54"/>
      <c r="H49" s="60"/>
      <c r="K49" s="52"/>
      <c r="M49" s="42"/>
      <c r="N49" s="42"/>
      <c r="O49" s="42"/>
    </row>
    <row r="50" spans="1:15" s="40" customFormat="1" ht="15.75" customHeight="1">
      <c r="A50" s="55"/>
      <c r="B50" s="152" t="s">
        <v>120</v>
      </c>
      <c r="C50" s="146" t="s">
        <v>9</v>
      </c>
      <c r="D50" s="139">
        <v>1</v>
      </c>
      <c r="E50" s="154">
        <v>7</v>
      </c>
      <c r="F50" s="412"/>
      <c r="G50" s="54"/>
      <c r="H50" s="60"/>
      <c r="K50" s="52"/>
      <c r="M50" s="42"/>
      <c r="N50" s="42"/>
      <c r="O50" s="42"/>
    </row>
    <row r="51" spans="1:15" s="40" customFormat="1" ht="15.75" customHeight="1">
      <c r="A51" s="55"/>
      <c r="B51" s="151" t="s">
        <v>121</v>
      </c>
      <c r="C51" s="146" t="s">
        <v>9</v>
      </c>
      <c r="D51" s="139">
        <v>1</v>
      </c>
      <c r="E51" s="154">
        <v>100</v>
      </c>
      <c r="F51" s="412"/>
      <c r="G51" s="54"/>
      <c r="H51" s="60"/>
      <c r="K51" s="52"/>
      <c r="M51" s="42"/>
      <c r="N51" s="42"/>
      <c r="O51" s="42"/>
    </row>
    <row r="52" spans="1:15" s="40" customFormat="1" ht="15.75" customHeight="1">
      <c r="A52" s="55"/>
      <c r="B52" s="151" t="s">
        <v>122</v>
      </c>
      <c r="C52" s="146" t="s">
        <v>9</v>
      </c>
      <c r="D52" s="139">
        <v>1</v>
      </c>
      <c r="E52" s="154">
        <v>100</v>
      </c>
      <c r="F52" s="412"/>
      <c r="G52" s="54"/>
      <c r="L52" s="52"/>
      <c r="M52" s="42"/>
      <c r="N52" s="42"/>
      <c r="O52" s="42"/>
    </row>
    <row r="53" spans="1:15" s="40" customFormat="1" ht="15.75" customHeight="1">
      <c r="A53" s="55"/>
      <c r="B53" s="151" t="s">
        <v>123</v>
      </c>
      <c r="C53" s="146" t="s">
        <v>9</v>
      </c>
      <c r="D53" s="139">
        <v>1</v>
      </c>
      <c r="E53" s="154">
        <v>50</v>
      </c>
      <c r="F53" s="412"/>
      <c r="G53" s="54"/>
      <c r="K53" s="52"/>
      <c r="M53" s="42"/>
      <c r="N53" s="42"/>
      <c r="O53" s="42"/>
    </row>
    <row r="54" spans="1:15" s="40" customFormat="1" ht="15.75" customHeight="1">
      <c r="A54" s="55"/>
      <c r="B54" s="151" t="s">
        <v>124</v>
      </c>
      <c r="C54" s="146" t="s">
        <v>9</v>
      </c>
      <c r="D54" s="139">
        <v>4</v>
      </c>
      <c r="E54" s="154">
        <v>80</v>
      </c>
      <c r="F54" s="412"/>
      <c r="G54" s="54"/>
      <c r="K54" s="52"/>
      <c r="M54" s="42"/>
      <c r="N54" s="42"/>
      <c r="O54" s="42"/>
    </row>
    <row r="55" spans="1:15" s="98" customFormat="1" ht="15.75" customHeight="1">
      <c r="A55" s="105"/>
      <c r="B55" s="225" t="s">
        <v>125</v>
      </c>
      <c r="C55" s="118" t="s">
        <v>9</v>
      </c>
      <c r="D55" s="118">
        <v>2</v>
      </c>
      <c r="E55" s="119">
        <v>20</v>
      </c>
      <c r="F55" s="412"/>
      <c r="G55" s="99"/>
      <c r="H55" s="205"/>
      <c r="K55" s="224"/>
      <c r="M55" s="203"/>
      <c r="N55" s="203"/>
      <c r="O55" s="203"/>
    </row>
    <row r="56" spans="1:15" s="40" customFormat="1" ht="15.75" customHeight="1">
      <c r="A56" s="55"/>
      <c r="B56" s="151" t="s">
        <v>126</v>
      </c>
      <c r="C56" s="146" t="s">
        <v>9</v>
      </c>
      <c r="D56" s="139">
        <v>2</v>
      </c>
      <c r="E56" s="154">
        <v>14</v>
      </c>
      <c r="F56" s="412"/>
      <c r="G56" s="54"/>
      <c r="H56" s="60"/>
      <c r="K56" s="52"/>
      <c r="M56" s="42"/>
      <c r="N56" s="42"/>
      <c r="O56" s="42"/>
    </row>
    <row r="57" spans="1:15" s="40" customFormat="1" ht="15.75" customHeight="1">
      <c r="A57" s="55"/>
      <c r="B57" s="151" t="s">
        <v>55</v>
      </c>
      <c r="C57" s="146" t="s">
        <v>9</v>
      </c>
      <c r="D57" s="139">
        <v>1</v>
      </c>
      <c r="E57" s="154">
        <v>35</v>
      </c>
      <c r="F57" s="412"/>
      <c r="G57" s="54"/>
      <c r="H57" s="60"/>
      <c r="K57" s="52"/>
      <c r="M57" s="42"/>
      <c r="N57" s="42"/>
      <c r="O57" s="42"/>
    </row>
    <row r="58" spans="1:15" s="40" customFormat="1" ht="15.75" customHeight="1">
      <c r="A58" s="55"/>
      <c r="B58" s="151" t="s">
        <v>127</v>
      </c>
      <c r="C58" s="146" t="s">
        <v>9</v>
      </c>
      <c r="D58" s="139">
        <v>5</v>
      </c>
      <c r="E58" s="154">
        <v>45</v>
      </c>
      <c r="F58" s="412"/>
      <c r="G58" s="54"/>
      <c r="H58" s="60"/>
      <c r="K58" s="52"/>
      <c r="M58" s="42"/>
      <c r="N58" s="42"/>
      <c r="O58" s="42"/>
    </row>
    <row r="59" spans="1:15" s="40" customFormat="1" ht="15.75" customHeight="1">
      <c r="A59" s="55"/>
      <c r="B59" s="151" t="s">
        <v>128</v>
      </c>
      <c r="C59" s="146" t="s">
        <v>9</v>
      </c>
      <c r="D59" s="153">
        <v>5</v>
      </c>
      <c r="E59" s="155">
        <v>13</v>
      </c>
      <c r="F59" s="412"/>
      <c r="G59" s="54"/>
      <c r="H59" s="60"/>
      <c r="I59" s="42"/>
      <c r="K59" s="54"/>
      <c r="L59" s="60"/>
      <c r="M59" s="42"/>
      <c r="N59" s="42"/>
      <c r="O59" s="42"/>
    </row>
    <row r="60" spans="1:15" s="4" customFormat="1" ht="15.75" customHeight="1">
      <c r="A60" s="34"/>
      <c r="B60" s="363" t="s">
        <v>336</v>
      </c>
      <c r="C60" s="146" t="s">
        <v>9</v>
      </c>
      <c r="D60" s="146">
        <v>1</v>
      </c>
      <c r="E60" s="155">
        <v>4</v>
      </c>
      <c r="F60" s="412"/>
      <c r="G60" s="32"/>
      <c r="H60" s="157"/>
      <c r="I60" s="7"/>
      <c r="K60" s="32"/>
      <c r="L60" s="157"/>
      <c r="M60" s="7"/>
      <c r="N60" s="7"/>
      <c r="O60" s="7"/>
    </row>
    <row r="61" spans="1:15" s="4" customFormat="1" ht="15.75" customHeight="1">
      <c r="A61" s="34"/>
      <c r="B61" s="363" t="s">
        <v>337</v>
      </c>
      <c r="C61" s="146" t="s">
        <v>9</v>
      </c>
      <c r="D61" s="146">
        <v>1</v>
      </c>
      <c r="E61" s="155">
        <v>3</v>
      </c>
      <c r="F61" s="412"/>
      <c r="G61" s="32"/>
      <c r="H61" s="157"/>
      <c r="I61" s="7"/>
      <c r="K61" s="32"/>
      <c r="L61" s="157"/>
      <c r="M61" s="7"/>
      <c r="N61" s="7"/>
      <c r="O61" s="7"/>
    </row>
    <row r="62" spans="1:15" s="4" customFormat="1" ht="15.75" customHeight="1">
      <c r="A62" s="34"/>
      <c r="B62" s="131" t="s">
        <v>95</v>
      </c>
      <c r="C62" s="132" t="s">
        <v>96</v>
      </c>
      <c r="D62" s="131"/>
      <c r="E62" s="133">
        <f>E63+E65</f>
        <v>584</v>
      </c>
      <c r="F62" s="412"/>
      <c r="G62" s="32"/>
      <c r="H62" s="157"/>
      <c r="I62" s="7"/>
      <c r="K62" s="32"/>
      <c r="L62" s="157"/>
      <c r="M62" s="7"/>
      <c r="N62" s="7"/>
      <c r="O62" s="7"/>
    </row>
    <row r="63" spans="1:15" s="4" customFormat="1" ht="15.75" customHeight="1">
      <c r="A63" s="34"/>
      <c r="B63" s="158" t="s">
        <v>134</v>
      </c>
      <c r="C63" s="159"/>
      <c r="D63" s="159"/>
      <c r="E63" s="160">
        <f>E64</f>
        <v>284</v>
      </c>
      <c r="F63" s="412"/>
      <c r="G63" s="32"/>
      <c r="H63" s="157"/>
      <c r="I63" s="7"/>
      <c r="K63" s="32"/>
      <c r="L63" s="157"/>
      <c r="M63" s="7"/>
      <c r="N63" s="7"/>
      <c r="O63" s="7"/>
    </row>
    <row r="64" spans="1:15" s="4" customFormat="1" ht="15.75" customHeight="1">
      <c r="A64" s="34"/>
      <c r="B64" s="163" t="s">
        <v>135</v>
      </c>
      <c r="C64" s="146" t="s">
        <v>9</v>
      </c>
      <c r="D64" s="164">
        <v>1</v>
      </c>
      <c r="E64" s="165">
        <f>250+34</f>
        <v>284</v>
      </c>
      <c r="F64" s="412"/>
      <c r="G64" s="32"/>
      <c r="H64" s="157"/>
      <c r="I64" s="7"/>
      <c r="K64" s="32"/>
      <c r="L64" s="157"/>
      <c r="M64" s="7"/>
      <c r="N64" s="7"/>
      <c r="O64" s="7"/>
    </row>
    <row r="65" spans="1:15" s="40" customFormat="1" ht="15.75" customHeight="1">
      <c r="A65" s="55"/>
      <c r="B65" s="158" t="s">
        <v>136</v>
      </c>
      <c r="C65" s="57"/>
      <c r="D65" s="61"/>
      <c r="E65" s="138">
        <f>E66</f>
        <v>300</v>
      </c>
      <c r="F65" s="412"/>
      <c r="G65" s="54"/>
      <c r="H65" s="60"/>
      <c r="I65" s="42"/>
      <c r="K65" s="54"/>
      <c r="L65" s="60"/>
      <c r="M65" s="42"/>
      <c r="N65" s="42"/>
      <c r="O65" s="42"/>
    </row>
    <row r="66" spans="1:15" s="4" customFormat="1" ht="15.75" customHeight="1">
      <c r="A66" s="34"/>
      <c r="B66" s="163" t="s">
        <v>135</v>
      </c>
      <c r="C66" s="146" t="s">
        <v>9</v>
      </c>
      <c r="D66" s="164">
        <v>1</v>
      </c>
      <c r="E66" s="165">
        <f>250+50</f>
        <v>300</v>
      </c>
      <c r="F66" s="412"/>
      <c r="G66" s="32"/>
      <c r="H66" s="157"/>
      <c r="I66" s="7"/>
      <c r="K66" s="32"/>
      <c r="L66" s="157"/>
      <c r="M66" s="7"/>
      <c r="N66" s="7"/>
      <c r="O66" s="7"/>
    </row>
    <row r="67" spans="1:15" s="98" customFormat="1" ht="15.75" customHeight="1">
      <c r="A67" s="105"/>
      <c r="B67" s="109" t="s">
        <v>22</v>
      </c>
      <c r="C67" s="214" t="s">
        <v>36</v>
      </c>
      <c r="D67" s="109"/>
      <c r="E67" s="395">
        <f>E68+E90+E70+E94</f>
        <v>7840.5</v>
      </c>
      <c r="F67" s="412"/>
      <c r="G67" s="54"/>
      <c r="I67" s="203"/>
      <c r="K67" s="99"/>
      <c r="L67" s="205"/>
      <c r="M67" s="203"/>
      <c r="N67" s="203"/>
      <c r="O67" s="203"/>
    </row>
    <row r="68" spans="1:15" s="40" customFormat="1" ht="15.75" customHeight="1">
      <c r="A68" s="55"/>
      <c r="B68" s="212" t="s">
        <v>56</v>
      </c>
      <c r="C68" s="115"/>
      <c r="D68" s="215"/>
      <c r="E68" s="116">
        <f>SUM(E69:E69)</f>
        <v>26</v>
      </c>
      <c r="F68" s="412"/>
      <c r="G68" s="54"/>
      <c r="H68" s="60"/>
      <c r="I68" s="42"/>
      <c r="K68" s="54"/>
      <c r="L68" s="60"/>
      <c r="M68" s="42"/>
      <c r="N68" s="42"/>
      <c r="O68" s="42"/>
    </row>
    <row r="69" spans="1:15" s="40" customFormat="1" ht="15.75" customHeight="1">
      <c r="A69" s="55"/>
      <c r="B69" s="213" t="s">
        <v>94</v>
      </c>
      <c r="C69" s="118" t="s">
        <v>9</v>
      </c>
      <c r="D69" s="118">
        <v>1</v>
      </c>
      <c r="E69" s="123">
        <v>26</v>
      </c>
      <c r="F69" s="412"/>
      <c r="G69" s="54"/>
      <c r="H69" s="392"/>
      <c r="I69" s="42"/>
      <c r="K69" s="54"/>
      <c r="L69" s="60"/>
      <c r="M69" s="42"/>
      <c r="N69" s="42"/>
      <c r="O69" s="42"/>
    </row>
    <row r="70" spans="1:15" s="98" customFormat="1" ht="15.75" customHeight="1">
      <c r="A70" s="105"/>
      <c r="B70" s="216" t="s">
        <v>52</v>
      </c>
      <c r="C70" s="118" t="s">
        <v>9</v>
      </c>
      <c r="D70" s="118">
        <v>1</v>
      </c>
      <c r="E70" s="217">
        <f>SUM(E71:E89)</f>
        <v>7778</v>
      </c>
      <c r="F70" s="412"/>
      <c r="G70" s="99"/>
      <c r="H70" s="205"/>
      <c r="I70" s="203"/>
      <c r="K70" s="99"/>
      <c r="L70" s="205"/>
      <c r="M70" s="203"/>
      <c r="N70" s="203"/>
      <c r="O70" s="203"/>
    </row>
    <row r="71" spans="1:15" s="40" customFormat="1" ht="15.75" customHeight="1">
      <c r="A71" s="55"/>
      <c r="B71" s="151" t="s">
        <v>177</v>
      </c>
      <c r="C71" s="118" t="s">
        <v>9</v>
      </c>
      <c r="D71" s="118">
        <v>1</v>
      </c>
      <c r="E71" s="218">
        <v>1370</v>
      </c>
      <c r="F71" s="412"/>
      <c r="G71" s="54"/>
      <c r="H71" s="60"/>
      <c r="I71" s="42"/>
      <c r="K71" s="54"/>
      <c r="L71" s="60"/>
      <c r="M71" s="42"/>
      <c r="N71" s="42"/>
      <c r="O71" s="42"/>
    </row>
    <row r="72" spans="1:15" s="40" customFormat="1" ht="15.75" customHeight="1">
      <c r="A72" s="55"/>
      <c r="B72" s="151" t="s">
        <v>178</v>
      </c>
      <c r="C72" s="118" t="s">
        <v>9</v>
      </c>
      <c r="D72" s="118">
        <v>1</v>
      </c>
      <c r="E72" s="218">
        <v>1087</v>
      </c>
      <c r="F72" s="412"/>
      <c r="G72" s="54"/>
      <c r="H72" s="60"/>
      <c r="I72" s="42"/>
      <c r="K72" s="54"/>
      <c r="L72" s="60"/>
      <c r="M72" s="42"/>
      <c r="N72" s="42"/>
      <c r="O72" s="42"/>
    </row>
    <row r="73" spans="1:15" s="40" customFormat="1" ht="15.75" customHeight="1">
      <c r="A73" s="55"/>
      <c r="B73" s="151" t="s">
        <v>179</v>
      </c>
      <c r="C73" s="118" t="s">
        <v>9</v>
      </c>
      <c r="D73" s="118">
        <v>1</v>
      </c>
      <c r="E73" s="218">
        <v>1401</v>
      </c>
      <c r="F73" s="412"/>
      <c r="G73" s="37"/>
      <c r="H73" s="60"/>
      <c r="I73" s="42"/>
      <c r="K73" s="54"/>
      <c r="L73" s="60"/>
      <c r="M73" s="42"/>
      <c r="N73" s="42"/>
      <c r="O73" s="42"/>
    </row>
    <row r="74" spans="1:15" s="40" customFormat="1" ht="15.75" customHeight="1">
      <c r="A74" s="55"/>
      <c r="B74" s="151" t="s">
        <v>180</v>
      </c>
      <c r="C74" s="118" t="s">
        <v>9</v>
      </c>
      <c r="D74" s="118">
        <v>1</v>
      </c>
      <c r="E74" s="218">
        <v>77</v>
      </c>
      <c r="F74" s="412"/>
      <c r="G74" s="54"/>
      <c r="H74" s="60"/>
      <c r="I74" s="42"/>
      <c r="K74" s="54"/>
      <c r="L74" s="60"/>
      <c r="M74" s="42"/>
      <c r="N74" s="42"/>
      <c r="O74" s="42"/>
    </row>
    <row r="75" spans="1:15" s="40" customFormat="1" ht="15.75" customHeight="1">
      <c r="A75" s="55"/>
      <c r="B75" s="151" t="s">
        <v>181</v>
      </c>
      <c r="C75" s="118" t="s">
        <v>9</v>
      </c>
      <c r="D75" s="118">
        <v>1</v>
      </c>
      <c r="E75" s="218">
        <v>1838</v>
      </c>
      <c r="F75" s="412"/>
      <c r="G75" s="54"/>
      <c r="H75" s="60"/>
      <c r="I75" s="42"/>
      <c r="K75" s="54"/>
      <c r="L75" s="60"/>
      <c r="M75" s="42"/>
      <c r="N75" s="42"/>
      <c r="O75" s="42"/>
    </row>
    <row r="76" spans="1:15" s="40" customFormat="1" ht="15.75" customHeight="1">
      <c r="A76" s="55"/>
      <c r="B76" s="151" t="s">
        <v>182</v>
      </c>
      <c r="C76" s="118" t="s">
        <v>9</v>
      </c>
      <c r="D76" s="118">
        <v>1</v>
      </c>
      <c r="E76" s="218">
        <v>1498</v>
      </c>
      <c r="F76" s="412"/>
      <c r="G76" s="54"/>
      <c r="H76" s="60"/>
      <c r="I76" s="42"/>
      <c r="K76" s="54"/>
      <c r="L76" s="60"/>
      <c r="M76" s="42"/>
      <c r="N76" s="42"/>
      <c r="O76" s="42"/>
    </row>
    <row r="77" spans="1:15" s="40" customFormat="1" ht="15.75" customHeight="1">
      <c r="A77" s="55"/>
      <c r="B77" s="151" t="s">
        <v>183</v>
      </c>
      <c r="C77" s="118" t="s">
        <v>9</v>
      </c>
      <c r="D77" s="118">
        <v>1</v>
      </c>
      <c r="E77" s="218">
        <v>316</v>
      </c>
      <c r="F77" s="412"/>
      <c r="G77" s="54"/>
      <c r="H77" s="60"/>
      <c r="I77" s="42"/>
      <c r="K77" s="54"/>
      <c r="L77" s="60"/>
      <c r="M77" s="42"/>
      <c r="N77" s="42"/>
      <c r="O77" s="42"/>
    </row>
    <row r="78" spans="1:15" s="40" customFormat="1" ht="15.75" customHeight="1">
      <c r="A78" s="55"/>
      <c r="B78" s="151" t="s">
        <v>184</v>
      </c>
      <c r="C78" s="118" t="s">
        <v>9</v>
      </c>
      <c r="D78" s="118">
        <v>1</v>
      </c>
      <c r="E78" s="218">
        <v>17</v>
      </c>
      <c r="F78" s="412"/>
      <c r="G78" s="54"/>
      <c r="H78" s="60"/>
      <c r="I78" s="42"/>
      <c r="K78" s="54"/>
      <c r="L78" s="60"/>
      <c r="M78" s="42"/>
      <c r="N78" s="42"/>
      <c r="O78" s="42"/>
    </row>
    <row r="79" spans="1:15" s="40" customFormat="1" ht="15.75" customHeight="1">
      <c r="A79" s="55"/>
      <c r="B79" s="151" t="s">
        <v>101</v>
      </c>
      <c r="C79" s="118" t="s">
        <v>9</v>
      </c>
      <c r="D79" s="118">
        <v>1</v>
      </c>
      <c r="E79" s="260">
        <v>14</v>
      </c>
      <c r="F79" s="412"/>
      <c r="G79" s="54"/>
      <c r="H79" s="60"/>
      <c r="I79" s="42"/>
      <c r="K79" s="54"/>
      <c r="L79" s="60"/>
      <c r="M79" s="42"/>
      <c r="N79" s="42"/>
      <c r="O79" s="42"/>
    </row>
    <row r="80" spans="1:15" s="40" customFormat="1" ht="15.75" customHeight="1">
      <c r="A80" s="55"/>
      <c r="B80" s="151" t="s">
        <v>185</v>
      </c>
      <c r="C80" s="118" t="s">
        <v>9</v>
      </c>
      <c r="D80" s="118">
        <v>1</v>
      </c>
      <c r="E80" s="260">
        <v>31</v>
      </c>
      <c r="F80" s="412"/>
      <c r="G80" s="54"/>
      <c r="H80" s="60"/>
      <c r="I80" s="42"/>
      <c r="K80" s="54"/>
      <c r="L80" s="60"/>
      <c r="M80" s="42"/>
      <c r="N80" s="42"/>
      <c r="O80" s="42"/>
    </row>
    <row r="81" spans="1:15" s="40" customFormat="1" ht="15.75" customHeight="1">
      <c r="A81" s="55"/>
      <c r="B81" s="151" t="s">
        <v>102</v>
      </c>
      <c r="C81" s="118" t="s">
        <v>9</v>
      </c>
      <c r="D81" s="118">
        <v>1</v>
      </c>
      <c r="E81" s="427">
        <v>29</v>
      </c>
      <c r="F81" s="412"/>
      <c r="G81" s="54"/>
      <c r="H81" s="50"/>
      <c r="I81" s="53"/>
      <c r="K81" s="52"/>
      <c r="M81" s="42"/>
      <c r="N81" s="42"/>
      <c r="O81" s="42"/>
    </row>
    <row r="82" spans="1:15" s="40" customFormat="1" ht="15.75" customHeight="1">
      <c r="A82" s="55"/>
      <c r="B82" s="151" t="s">
        <v>103</v>
      </c>
      <c r="C82" s="118" t="s">
        <v>9</v>
      </c>
      <c r="D82" s="118">
        <v>1</v>
      </c>
      <c r="E82" s="427">
        <v>17</v>
      </c>
      <c r="F82" s="412"/>
      <c r="G82" s="54"/>
      <c r="H82" s="50"/>
      <c r="I82" s="53"/>
      <c r="K82" s="52"/>
      <c r="M82" s="42"/>
      <c r="N82" s="42"/>
      <c r="O82" s="42"/>
    </row>
    <row r="83" spans="1:15" s="40" customFormat="1" ht="15.75" customHeight="1">
      <c r="A83" s="55"/>
      <c r="B83" s="151" t="s">
        <v>104</v>
      </c>
      <c r="C83" s="118" t="s">
        <v>9</v>
      </c>
      <c r="D83" s="118">
        <v>1</v>
      </c>
      <c r="E83" s="219">
        <v>10</v>
      </c>
      <c r="F83" s="412"/>
      <c r="G83" s="54"/>
      <c r="H83" s="50"/>
      <c r="I83" s="53"/>
      <c r="K83" s="52"/>
      <c r="M83" s="42"/>
      <c r="N83" s="42"/>
      <c r="O83" s="42"/>
    </row>
    <row r="84" spans="1:15" s="40" customFormat="1" ht="15.75" customHeight="1">
      <c r="A84" s="55"/>
      <c r="B84" s="151" t="s">
        <v>105</v>
      </c>
      <c r="C84" s="118" t="s">
        <v>9</v>
      </c>
      <c r="D84" s="118">
        <v>1</v>
      </c>
      <c r="E84" s="219">
        <v>20</v>
      </c>
      <c r="F84" s="412"/>
      <c r="G84" s="54"/>
      <c r="H84" s="50"/>
      <c r="I84" s="53"/>
      <c r="K84" s="52"/>
      <c r="M84" s="42"/>
      <c r="N84" s="42"/>
      <c r="O84" s="42"/>
    </row>
    <row r="85" spans="1:15" s="40" customFormat="1" ht="15.75" customHeight="1">
      <c r="A85" s="55"/>
      <c r="B85" s="151" t="s">
        <v>106</v>
      </c>
      <c r="C85" s="118" t="s">
        <v>9</v>
      </c>
      <c r="D85" s="118">
        <v>1</v>
      </c>
      <c r="E85" s="219">
        <v>12</v>
      </c>
      <c r="F85" s="412"/>
      <c r="G85" s="54"/>
      <c r="H85" s="50"/>
      <c r="I85" s="53"/>
      <c r="K85" s="52"/>
      <c r="M85" s="42"/>
      <c r="N85" s="42"/>
      <c r="O85" s="42"/>
    </row>
    <row r="86" spans="1:15" s="40" customFormat="1" ht="15.75" customHeight="1">
      <c r="A86" s="55"/>
      <c r="B86" s="151" t="s">
        <v>107</v>
      </c>
      <c r="C86" s="118" t="s">
        <v>9</v>
      </c>
      <c r="D86" s="118">
        <v>1</v>
      </c>
      <c r="E86" s="219">
        <v>11</v>
      </c>
      <c r="F86" s="412"/>
      <c r="G86" s="54"/>
      <c r="H86" s="50"/>
      <c r="I86" s="53"/>
      <c r="K86" s="52"/>
      <c r="M86" s="42"/>
      <c r="N86" s="42"/>
      <c r="O86" s="42"/>
    </row>
    <row r="87" spans="1:15" s="40" customFormat="1" ht="15.75" customHeight="1">
      <c r="A87" s="55"/>
      <c r="B87" s="151" t="s">
        <v>108</v>
      </c>
      <c r="C87" s="118" t="s">
        <v>9</v>
      </c>
      <c r="D87" s="118">
        <v>1</v>
      </c>
      <c r="E87" s="219">
        <v>10</v>
      </c>
      <c r="F87" s="412"/>
      <c r="G87" s="54"/>
      <c r="H87" s="50"/>
      <c r="I87" s="53"/>
      <c r="K87" s="52"/>
      <c r="M87" s="42"/>
      <c r="N87" s="42"/>
      <c r="O87" s="42"/>
    </row>
    <row r="88" spans="1:15" s="40" customFormat="1" ht="15.75" customHeight="1">
      <c r="A88" s="55"/>
      <c r="B88" s="151" t="s">
        <v>186</v>
      </c>
      <c r="C88" s="118" t="s">
        <v>9</v>
      </c>
      <c r="D88" s="118">
        <v>1</v>
      </c>
      <c r="E88" s="220">
        <v>17</v>
      </c>
      <c r="F88" s="412"/>
      <c r="G88" s="54"/>
      <c r="H88" s="50"/>
      <c r="I88" s="42"/>
      <c r="K88" s="52"/>
      <c r="M88" s="42"/>
      <c r="N88" s="42"/>
      <c r="O88" s="42"/>
    </row>
    <row r="89" spans="1:15" s="40" customFormat="1" ht="15.75" customHeight="1">
      <c r="A89" s="55"/>
      <c r="B89" s="151" t="s">
        <v>109</v>
      </c>
      <c r="C89" s="118" t="s">
        <v>9</v>
      </c>
      <c r="D89" s="118">
        <v>1</v>
      </c>
      <c r="E89" s="220">
        <v>3</v>
      </c>
      <c r="F89" s="412"/>
      <c r="G89" s="54"/>
      <c r="H89" s="50"/>
      <c r="I89" s="42"/>
      <c r="K89" s="52"/>
      <c r="M89" s="42"/>
      <c r="N89" s="42"/>
      <c r="O89" s="42"/>
    </row>
    <row r="90" spans="1:15" s="98" customFormat="1" ht="15.75" customHeight="1">
      <c r="A90" s="105"/>
      <c r="B90" s="221" t="s">
        <v>42</v>
      </c>
      <c r="C90" s="222"/>
      <c r="D90" s="118"/>
      <c r="E90" s="223">
        <f>SUM(E91:E93)</f>
        <v>27.5</v>
      </c>
      <c r="F90" s="412"/>
      <c r="G90" s="54"/>
      <c r="H90" s="102"/>
      <c r="I90" s="203"/>
      <c r="K90" s="224"/>
      <c r="M90" s="203"/>
      <c r="N90" s="203"/>
      <c r="O90" s="203"/>
    </row>
    <row r="91" spans="1:15" s="98" customFormat="1" ht="15.75" customHeight="1">
      <c r="A91" s="105"/>
      <c r="B91" s="398" t="s">
        <v>78</v>
      </c>
      <c r="C91" s="118" t="s">
        <v>9</v>
      </c>
      <c r="D91" s="118">
        <v>1</v>
      </c>
      <c r="E91" s="241">
        <v>12</v>
      </c>
      <c r="F91" s="412"/>
      <c r="G91" s="54"/>
      <c r="H91" s="102"/>
      <c r="I91" s="203"/>
      <c r="K91" s="224"/>
      <c r="M91" s="203"/>
      <c r="N91" s="203"/>
      <c r="O91" s="203"/>
    </row>
    <row r="92" spans="1:15" s="412" customFormat="1" ht="15.75" customHeight="1">
      <c r="A92" s="414"/>
      <c r="B92" s="455" t="s">
        <v>424</v>
      </c>
      <c r="C92" s="118" t="s">
        <v>9</v>
      </c>
      <c r="D92" s="118">
        <v>10</v>
      </c>
      <c r="E92" s="439">
        <v>7.5</v>
      </c>
      <c r="G92" s="413"/>
      <c r="H92" s="415"/>
      <c r="I92" s="416"/>
      <c r="K92" s="417"/>
      <c r="M92" s="416"/>
      <c r="N92" s="416"/>
      <c r="O92" s="416"/>
    </row>
    <row r="93" spans="1:15" s="4" customFormat="1" ht="15.75" customHeight="1">
      <c r="A93" s="34"/>
      <c r="B93" s="363" t="s">
        <v>334</v>
      </c>
      <c r="C93" s="146" t="s">
        <v>9</v>
      </c>
      <c r="D93" s="146">
        <v>1</v>
      </c>
      <c r="E93" s="155">
        <v>8</v>
      </c>
      <c r="F93" s="412"/>
      <c r="G93" s="54"/>
      <c r="H93" s="22"/>
      <c r="I93" s="7"/>
      <c r="K93" s="27"/>
      <c r="M93" s="7"/>
      <c r="N93" s="7"/>
      <c r="O93" s="7"/>
    </row>
    <row r="94" spans="1:15" s="98" customFormat="1" ht="15.75" customHeight="1">
      <c r="A94" s="105"/>
      <c r="B94" s="242" t="s">
        <v>57</v>
      </c>
      <c r="C94" s="243"/>
      <c r="D94" s="118"/>
      <c r="E94" s="223">
        <f>SUM(E95:E96)</f>
        <v>9</v>
      </c>
      <c r="F94" s="412"/>
      <c r="G94" s="54"/>
      <c r="H94" s="102"/>
      <c r="I94" s="203"/>
      <c r="K94" s="224"/>
      <c r="M94" s="203"/>
      <c r="N94" s="203"/>
      <c r="O94" s="203"/>
    </row>
    <row r="95" spans="1:15" s="98" customFormat="1" ht="15.75" customHeight="1">
      <c r="A95" s="105"/>
      <c r="B95" s="222" t="s">
        <v>53</v>
      </c>
      <c r="C95" s="118" t="s">
        <v>9</v>
      </c>
      <c r="D95" s="118">
        <v>5</v>
      </c>
      <c r="E95" s="241">
        <v>5</v>
      </c>
      <c r="F95" s="412"/>
      <c r="G95" s="54"/>
      <c r="H95" s="102"/>
      <c r="I95" s="203"/>
      <c r="K95" s="224"/>
      <c r="M95" s="203"/>
      <c r="N95" s="203"/>
      <c r="O95" s="203"/>
    </row>
    <row r="96" spans="1:15" s="98" customFormat="1" ht="15.75" customHeight="1">
      <c r="A96" s="105"/>
      <c r="B96" s="222" t="s">
        <v>189</v>
      </c>
      <c r="C96" s="118" t="s">
        <v>9</v>
      </c>
      <c r="D96" s="118">
        <v>4</v>
      </c>
      <c r="E96" s="241">
        <v>4</v>
      </c>
      <c r="F96" s="412"/>
      <c r="G96" s="54"/>
      <c r="H96" s="102"/>
      <c r="I96" s="203"/>
      <c r="K96" s="224"/>
      <c r="M96" s="203"/>
      <c r="N96" s="203"/>
      <c r="O96" s="203"/>
    </row>
    <row r="97" spans="1:21" s="98" customFormat="1" ht="17.25" customHeight="1">
      <c r="A97" s="240"/>
      <c r="B97" s="109" t="s">
        <v>7</v>
      </c>
      <c r="C97" s="110" t="s">
        <v>8</v>
      </c>
      <c r="D97" s="109"/>
      <c r="E97" s="111">
        <f>E98+E103+E105+E109</f>
        <v>2034</v>
      </c>
      <c r="F97" s="412"/>
      <c r="G97" s="54"/>
      <c r="H97" s="102"/>
      <c r="I97" s="107"/>
      <c r="J97" s="203"/>
      <c r="K97" s="224"/>
      <c r="L97" s="203"/>
      <c r="M97" s="203"/>
      <c r="N97" s="203"/>
      <c r="O97" s="203"/>
    </row>
    <row r="98" spans="1:21" s="98" customFormat="1" ht="17.25" customHeight="1">
      <c r="A98" s="240"/>
      <c r="B98" s="113" t="s">
        <v>65</v>
      </c>
      <c r="C98" s="110"/>
      <c r="D98" s="109"/>
      <c r="E98" s="111">
        <f>SUM(E99:E102)</f>
        <v>1640</v>
      </c>
      <c r="F98" s="412"/>
      <c r="G98" s="54"/>
      <c r="H98" s="102"/>
      <c r="I98" s="107"/>
      <c r="J98" s="203"/>
      <c r="K98" s="224"/>
      <c r="L98" s="203"/>
      <c r="M98" s="203"/>
      <c r="N98" s="203"/>
      <c r="O98" s="203"/>
    </row>
    <row r="99" spans="1:21" s="40" customFormat="1" ht="17.25" customHeight="1">
      <c r="A99" s="38"/>
      <c r="B99" s="263" t="s">
        <v>61</v>
      </c>
      <c r="C99" s="261" t="s">
        <v>9</v>
      </c>
      <c r="D99" s="261">
        <v>1</v>
      </c>
      <c r="E99" s="264">
        <f>161+56</f>
        <v>217</v>
      </c>
      <c r="F99" s="412"/>
      <c r="H99" s="62"/>
      <c r="I99" s="63"/>
      <c r="J99" s="64"/>
      <c r="K99" s="52"/>
      <c r="L99" s="42"/>
      <c r="M99" s="42"/>
      <c r="N99" s="42"/>
      <c r="O99" s="42"/>
    </row>
    <row r="100" spans="1:21" s="40" customFormat="1" ht="17.25" customHeight="1">
      <c r="A100" s="38"/>
      <c r="B100" s="265" t="s">
        <v>62</v>
      </c>
      <c r="C100" s="118" t="s">
        <v>9</v>
      </c>
      <c r="D100" s="118">
        <v>1</v>
      </c>
      <c r="E100" s="262">
        <f>85+77</f>
        <v>162</v>
      </c>
      <c r="F100" s="412"/>
      <c r="G100" s="54"/>
      <c r="H100" s="50"/>
      <c r="I100" s="49"/>
      <c r="J100" s="42"/>
      <c r="K100" s="52"/>
      <c r="L100" s="42"/>
      <c r="M100" s="42"/>
      <c r="N100" s="42"/>
      <c r="O100" s="42"/>
    </row>
    <row r="101" spans="1:21" s="40" customFormat="1" ht="17.25" customHeight="1">
      <c r="A101" s="38"/>
      <c r="B101" s="265" t="s">
        <v>63</v>
      </c>
      <c r="C101" s="118" t="s">
        <v>9</v>
      </c>
      <c r="D101" s="118">
        <v>1</v>
      </c>
      <c r="E101" s="262">
        <f>161+56</f>
        <v>217</v>
      </c>
      <c r="F101" s="412"/>
      <c r="G101" s="54"/>
      <c r="H101" s="50"/>
      <c r="I101" s="49"/>
      <c r="J101" s="42"/>
      <c r="K101" s="52"/>
      <c r="L101" s="42"/>
      <c r="M101" s="42"/>
      <c r="N101" s="42"/>
      <c r="O101" s="42"/>
    </row>
    <row r="102" spans="1:21" s="40" customFormat="1" ht="17.25" customHeight="1">
      <c r="A102" s="38"/>
      <c r="B102" s="117" t="s">
        <v>64</v>
      </c>
      <c r="C102" s="118" t="s">
        <v>9</v>
      </c>
      <c r="D102" s="118">
        <v>1</v>
      </c>
      <c r="E102" s="262">
        <f>0+1044</f>
        <v>1044</v>
      </c>
      <c r="F102" s="412"/>
      <c r="G102" s="54"/>
      <c r="H102" s="50"/>
      <c r="I102" s="49"/>
      <c r="J102" s="42"/>
      <c r="K102" s="52"/>
      <c r="L102" s="42"/>
      <c r="M102" s="42"/>
      <c r="N102" s="42"/>
      <c r="O102" s="42"/>
    </row>
    <row r="103" spans="1:21" s="40" customFormat="1" ht="17.25" customHeight="1">
      <c r="A103" s="38"/>
      <c r="B103" s="267" t="s">
        <v>91</v>
      </c>
      <c r="C103" s="146"/>
      <c r="D103" s="146"/>
      <c r="E103" s="268">
        <f>E104</f>
        <v>6</v>
      </c>
      <c r="F103" s="412"/>
      <c r="G103" s="65"/>
      <c r="H103" s="66"/>
      <c r="J103" s="42"/>
      <c r="K103" s="52"/>
      <c r="L103" s="42"/>
      <c r="M103" s="42"/>
      <c r="N103" s="42"/>
      <c r="O103" s="42"/>
    </row>
    <row r="104" spans="1:21" s="40" customFormat="1" ht="17.25" customHeight="1">
      <c r="A104" s="38"/>
      <c r="B104" s="266" t="s">
        <v>201</v>
      </c>
      <c r="C104" s="146" t="s">
        <v>9</v>
      </c>
      <c r="D104" s="146">
        <v>1</v>
      </c>
      <c r="E104" s="269">
        <v>6</v>
      </c>
      <c r="F104" s="412"/>
      <c r="G104" s="65"/>
      <c r="H104" s="66"/>
      <c r="J104" s="42"/>
      <c r="K104" s="52"/>
      <c r="L104" s="42"/>
      <c r="M104" s="42"/>
      <c r="N104" s="42"/>
      <c r="O104" s="42"/>
    </row>
    <row r="105" spans="1:21" s="40" customFormat="1" ht="17.25" customHeight="1">
      <c r="A105" s="38"/>
      <c r="B105" s="276" t="s">
        <v>84</v>
      </c>
      <c r="C105" s="146"/>
      <c r="D105" s="146"/>
      <c r="E105" s="278">
        <f>E106+E107+E108</f>
        <v>338</v>
      </c>
      <c r="F105" s="412"/>
      <c r="G105" s="65"/>
      <c r="H105" s="66"/>
      <c r="J105" s="42"/>
      <c r="K105" s="52"/>
      <c r="L105" s="42"/>
      <c r="M105" s="42"/>
      <c r="N105" s="42"/>
      <c r="O105" s="42"/>
    </row>
    <row r="106" spans="1:21" s="40" customFormat="1" ht="17.25" customHeight="1">
      <c r="A106" s="38"/>
      <c r="B106" s="266" t="s">
        <v>202</v>
      </c>
      <c r="C106" s="146" t="s">
        <v>9</v>
      </c>
      <c r="D106" s="146">
        <v>1</v>
      </c>
      <c r="E106" s="277">
        <v>160</v>
      </c>
      <c r="F106" s="412"/>
      <c r="G106" s="65"/>
      <c r="H106" s="66"/>
      <c r="J106" s="42"/>
      <c r="K106" s="52"/>
      <c r="L106" s="42"/>
      <c r="M106" s="42"/>
      <c r="N106" s="42"/>
      <c r="O106" s="42"/>
    </row>
    <row r="107" spans="1:21" s="4" customFormat="1" ht="17.25" customHeight="1">
      <c r="A107" s="2"/>
      <c r="B107" s="452" t="s">
        <v>203</v>
      </c>
      <c r="C107" s="146" t="s">
        <v>9</v>
      </c>
      <c r="D107" s="146">
        <v>51</v>
      </c>
      <c r="E107" s="277">
        <f>180-35</f>
        <v>145</v>
      </c>
      <c r="F107" s="412"/>
      <c r="G107" s="280"/>
      <c r="H107" s="453"/>
      <c r="J107" s="7"/>
      <c r="K107" s="27"/>
      <c r="L107" s="7"/>
      <c r="M107" s="7"/>
      <c r="N107" s="7"/>
      <c r="O107" s="7"/>
    </row>
    <row r="108" spans="1:21" s="4" customFormat="1" ht="17.25" customHeight="1">
      <c r="A108" s="2"/>
      <c r="B108" s="452" t="s">
        <v>425</v>
      </c>
      <c r="C108" s="146" t="s">
        <v>9</v>
      </c>
      <c r="D108" s="146">
        <v>1</v>
      </c>
      <c r="E108" s="277">
        <v>33</v>
      </c>
      <c r="F108" s="412"/>
      <c r="G108" s="280"/>
      <c r="H108" s="453"/>
      <c r="J108" s="7"/>
      <c r="K108" s="27"/>
      <c r="L108" s="7"/>
      <c r="M108" s="7"/>
      <c r="N108" s="7"/>
      <c r="O108" s="7"/>
    </row>
    <row r="109" spans="1:21" s="40" customFormat="1" ht="17.25" customHeight="1">
      <c r="A109" s="38"/>
      <c r="B109" s="276" t="s">
        <v>80</v>
      </c>
      <c r="C109" s="146"/>
      <c r="D109" s="146"/>
      <c r="E109" s="278">
        <f>E110</f>
        <v>50</v>
      </c>
      <c r="F109" s="412"/>
      <c r="G109" s="65"/>
      <c r="H109" s="66"/>
      <c r="J109" s="42"/>
      <c r="K109" s="52"/>
      <c r="L109" s="42"/>
      <c r="M109" s="42"/>
      <c r="N109" s="42"/>
      <c r="O109" s="42"/>
    </row>
    <row r="110" spans="1:21" s="98" customFormat="1" ht="17.25" customHeight="1">
      <c r="A110" s="240"/>
      <c r="B110" s="207" t="s">
        <v>214</v>
      </c>
      <c r="C110" s="118" t="s">
        <v>9</v>
      </c>
      <c r="D110" s="118">
        <v>1</v>
      </c>
      <c r="E110" s="291">
        <v>50</v>
      </c>
      <c r="F110" s="412"/>
      <c r="G110" s="292"/>
      <c r="H110" s="293"/>
      <c r="J110" s="203"/>
      <c r="K110" s="224"/>
      <c r="L110" s="203"/>
      <c r="M110" s="203"/>
      <c r="N110" s="203"/>
      <c r="O110" s="203"/>
    </row>
    <row r="111" spans="1:21" s="4" customFormat="1" ht="17.25" customHeight="1">
      <c r="A111" s="2"/>
      <c r="B111" s="131" t="s">
        <v>50</v>
      </c>
      <c r="C111" s="236" t="s">
        <v>74</v>
      </c>
      <c r="D111" s="131"/>
      <c r="E111" s="111">
        <f>E112</f>
        <v>420</v>
      </c>
      <c r="F111" s="412"/>
      <c r="G111" s="444"/>
      <c r="H111" s="22"/>
      <c r="L111" s="7"/>
      <c r="M111" s="7"/>
      <c r="N111" s="7"/>
      <c r="O111" s="27"/>
      <c r="P111" s="7"/>
      <c r="Q111" s="7"/>
      <c r="R111" s="7"/>
      <c r="S111" s="7"/>
      <c r="T111" s="7"/>
      <c r="U111" s="7"/>
    </row>
    <row r="112" spans="1:21" s="4" customFormat="1" ht="17.25" customHeight="1">
      <c r="A112" s="2"/>
      <c r="B112" s="237" t="s">
        <v>188</v>
      </c>
      <c r="C112" s="146" t="s">
        <v>9</v>
      </c>
      <c r="D112" s="238">
        <v>2</v>
      </c>
      <c r="E112" s="239">
        <v>420</v>
      </c>
      <c r="F112" s="412"/>
      <c r="G112" s="444"/>
      <c r="H112" s="22"/>
      <c r="L112" s="7"/>
      <c r="M112" s="7"/>
      <c r="N112" s="7"/>
      <c r="O112" s="27"/>
      <c r="P112" s="7"/>
      <c r="Q112" s="7"/>
      <c r="R112" s="7"/>
      <c r="S112" s="7"/>
      <c r="T112" s="7"/>
      <c r="U112" s="7"/>
    </row>
    <row r="113" spans="1:21" s="4" customFormat="1" ht="36" customHeight="1">
      <c r="A113" s="481" t="s">
        <v>10</v>
      </c>
      <c r="B113" s="482"/>
      <c r="C113" s="482"/>
      <c r="D113" s="288"/>
      <c r="E113" s="128">
        <f>E133+E199+E114+E141+E130+E128</f>
        <v>10201.799999999999</v>
      </c>
      <c r="F113" s="412"/>
      <c r="G113" s="32"/>
      <c r="H113" s="22"/>
      <c r="L113" s="27"/>
      <c r="M113" s="7"/>
      <c r="N113" s="7"/>
      <c r="O113" s="7"/>
      <c r="P113" s="7"/>
      <c r="Q113" s="7"/>
      <c r="R113" s="7"/>
      <c r="S113" s="7"/>
      <c r="T113" s="7"/>
      <c r="U113" s="7"/>
    </row>
    <row r="114" spans="1:21" s="4" customFormat="1" ht="15.75" customHeight="1">
      <c r="A114" s="289"/>
      <c r="B114" s="131" t="s">
        <v>34</v>
      </c>
      <c r="C114" s="132" t="s">
        <v>13</v>
      </c>
      <c r="D114" s="131"/>
      <c r="E114" s="111">
        <f>SUM(E115:E127)</f>
        <v>2167</v>
      </c>
      <c r="F114" s="412"/>
      <c r="G114" s="32"/>
      <c r="H114" s="22"/>
      <c r="L114" s="27"/>
      <c r="M114" s="7"/>
      <c r="N114" s="7"/>
      <c r="O114" s="7"/>
      <c r="P114" s="7"/>
      <c r="Q114" s="7"/>
      <c r="R114" s="7"/>
      <c r="S114" s="7"/>
      <c r="T114" s="7"/>
      <c r="U114" s="7"/>
    </row>
    <row r="115" spans="1:21" s="40" customFormat="1">
      <c r="A115" s="67"/>
      <c r="B115" s="189" t="s">
        <v>205</v>
      </c>
      <c r="C115" s="146" t="s">
        <v>9</v>
      </c>
      <c r="D115" s="146">
        <v>1</v>
      </c>
      <c r="E115" s="211">
        <v>476</v>
      </c>
      <c r="F115" s="412"/>
      <c r="G115" s="54"/>
      <c r="H115" s="50"/>
      <c r="L115" s="52"/>
      <c r="M115" s="42"/>
      <c r="N115" s="42"/>
      <c r="O115" s="42"/>
      <c r="P115" s="42"/>
      <c r="Q115" s="42"/>
      <c r="R115" s="42"/>
      <c r="S115" s="42"/>
      <c r="T115" s="42"/>
      <c r="U115" s="42"/>
    </row>
    <row r="116" spans="1:21" s="40" customFormat="1" ht="30">
      <c r="A116" s="67"/>
      <c r="B116" s="189" t="s">
        <v>206</v>
      </c>
      <c r="C116" s="146" t="s">
        <v>9</v>
      </c>
      <c r="D116" s="146">
        <v>1</v>
      </c>
      <c r="E116" s="182">
        <v>30</v>
      </c>
      <c r="F116" s="412"/>
      <c r="G116" s="54"/>
      <c r="H116" s="50"/>
      <c r="L116" s="52"/>
      <c r="M116" s="42"/>
      <c r="N116" s="42"/>
      <c r="O116" s="42"/>
      <c r="P116" s="42"/>
      <c r="Q116" s="42"/>
      <c r="R116" s="42"/>
      <c r="S116" s="42"/>
      <c r="T116" s="42"/>
      <c r="U116" s="42"/>
    </row>
    <row r="117" spans="1:21" s="40" customFormat="1" ht="60">
      <c r="A117" s="67"/>
      <c r="B117" s="285" t="s">
        <v>207</v>
      </c>
      <c r="C117" s="146" t="s">
        <v>9</v>
      </c>
      <c r="D117" s="146">
        <v>1</v>
      </c>
      <c r="E117" s="182">
        <f>166+2</f>
        <v>168</v>
      </c>
      <c r="F117" s="412"/>
      <c r="G117" s="54"/>
      <c r="H117" s="50"/>
      <c r="L117" s="52"/>
      <c r="M117" s="42"/>
      <c r="N117" s="42"/>
      <c r="O117" s="42"/>
      <c r="P117" s="42"/>
      <c r="Q117" s="42"/>
      <c r="R117" s="42"/>
      <c r="S117" s="42"/>
      <c r="T117" s="42"/>
      <c r="U117" s="42"/>
    </row>
    <row r="118" spans="1:21" s="40" customFormat="1" ht="30" customHeight="1">
      <c r="A118" s="67"/>
      <c r="B118" s="285" t="s">
        <v>73</v>
      </c>
      <c r="C118" s="146" t="s">
        <v>9</v>
      </c>
      <c r="D118" s="146">
        <v>1</v>
      </c>
      <c r="E118" s="182">
        <v>100</v>
      </c>
      <c r="F118" s="412"/>
      <c r="G118" s="54"/>
      <c r="H118" s="50"/>
      <c r="L118" s="52"/>
      <c r="M118" s="42"/>
      <c r="N118" s="42"/>
      <c r="O118" s="42"/>
      <c r="P118" s="42"/>
      <c r="Q118" s="42"/>
      <c r="R118" s="42"/>
      <c r="S118" s="42"/>
      <c r="T118" s="42"/>
      <c r="U118" s="42"/>
    </row>
    <row r="119" spans="1:21" s="40" customFormat="1" ht="30">
      <c r="A119" s="67"/>
      <c r="B119" s="286" t="s">
        <v>208</v>
      </c>
      <c r="C119" s="146" t="s">
        <v>9</v>
      </c>
      <c r="D119" s="146">
        <v>1</v>
      </c>
      <c r="E119" s="182">
        <v>149</v>
      </c>
      <c r="F119" s="412"/>
      <c r="G119" s="54"/>
      <c r="H119" s="50"/>
      <c r="L119" s="52"/>
      <c r="M119" s="42"/>
      <c r="N119" s="42"/>
      <c r="O119" s="42"/>
      <c r="P119" s="42"/>
      <c r="Q119" s="42"/>
      <c r="R119" s="42"/>
      <c r="S119" s="42"/>
      <c r="T119" s="42"/>
      <c r="U119" s="42"/>
    </row>
    <row r="120" spans="1:21" s="40" customFormat="1" ht="45">
      <c r="A120" s="67"/>
      <c r="B120" s="287" t="s">
        <v>209</v>
      </c>
      <c r="C120" s="146" t="s">
        <v>9</v>
      </c>
      <c r="D120" s="146">
        <v>1</v>
      </c>
      <c r="E120" s="182">
        <v>58</v>
      </c>
      <c r="F120" s="412"/>
      <c r="G120" s="54"/>
      <c r="H120" s="50"/>
      <c r="L120" s="52"/>
      <c r="M120" s="42"/>
      <c r="N120" s="42"/>
      <c r="O120" s="42"/>
      <c r="P120" s="42"/>
      <c r="Q120" s="42"/>
      <c r="R120" s="42"/>
      <c r="S120" s="42"/>
      <c r="T120" s="42"/>
      <c r="U120" s="42"/>
    </row>
    <row r="121" spans="1:21" s="40" customFormat="1" ht="30">
      <c r="A121" s="67"/>
      <c r="B121" s="286" t="s">
        <v>210</v>
      </c>
      <c r="C121" s="146" t="s">
        <v>9</v>
      </c>
      <c r="D121" s="146">
        <v>1</v>
      </c>
      <c r="E121" s="182">
        <v>138</v>
      </c>
      <c r="F121" s="412"/>
      <c r="G121" s="54"/>
      <c r="H121" s="50"/>
      <c r="L121" s="52"/>
      <c r="M121" s="42"/>
      <c r="N121" s="42"/>
      <c r="O121" s="42"/>
      <c r="P121" s="42"/>
      <c r="Q121" s="42"/>
      <c r="R121" s="42"/>
      <c r="S121" s="42"/>
      <c r="T121" s="42"/>
      <c r="U121" s="42"/>
    </row>
    <row r="122" spans="1:21" s="40" customFormat="1" ht="45">
      <c r="A122" s="67"/>
      <c r="B122" s="286" t="s">
        <v>211</v>
      </c>
      <c r="C122" s="146" t="s">
        <v>9</v>
      </c>
      <c r="D122" s="146">
        <v>1</v>
      </c>
      <c r="E122" s="182">
        <v>153</v>
      </c>
      <c r="F122" s="412"/>
      <c r="G122" s="54"/>
      <c r="H122" s="50"/>
      <c r="L122" s="52"/>
      <c r="M122" s="42"/>
      <c r="N122" s="42"/>
      <c r="O122" s="42"/>
      <c r="P122" s="42"/>
      <c r="Q122" s="42"/>
      <c r="R122" s="42"/>
      <c r="S122" s="42"/>
      <c r="T122" s="42"/>
      <c r="U122" s="42"/>
    </row>
    <row r="123" spans="1:21" s="40" customFormat="1" ht="30">
      <c r="A123" s="67"/>
      <c r="B123" s="286" t="s">
        <v>212</v>
      </c>
      <c r="C123" s="146" t="s">
        <v>9</v>
      </c>
      <c r="D123" s="146">
        <v>1</v>
      </c>
      <c r="E123" s="182">
        <v>58</v>
      </c>
      <c r="F123" s="412"/>
      <c r="G123" s="54"/>
      <c r="H123" s="50"/>
      <c r="L123" s="52"/>
      <c r="M123" s="42"/>
      <c r="N123" s="42"/>
      <c r="O123" s="42"/>
      <c r="P123" s="42"/>
      <c r="Q123" s="42"/>
      <c r="R123" s="42"/>
      <c r="S123" s="42"/>
      <c r="T123" s="42"/>
      <c r="U123" s="42"/>
    </row>
    <row r="124" spans="1:21" s="40" customFormat="1" ht="45">
      <c r="A124" s="67"/>
      <c r="B124" s="286" t="s">
        <v>213</v>
      </c>
      <c r="C124" s="146" t="s">
        <v>9</v>
      </c>
      <c r="D124" s="146">
        <v>1</v>
      </c>
      <c r="E124" s="182">
        <v>58</v>
      </c>
      <c r="F124" s="412"/>
      <c r="G124" s="54"/>
      <c r="H124" s="50"/>
      <c r="L124" s="52"/>
      <c r="M124" s="42"/>
      <c r="N124" s="42"/>
      <c r="O124" s="42"/>
      <c r="P124" s="42"/>
      <c r="Q124" s="42"/>
      <c r="R124" s="42"/>
      <c r="S124" s="42"/>
      <c r="T124" s="42"/>
      <c r="U124" s="42"/>
    </row>
    <row r="125" spans="1:21" s="40" customFormat="1" ht="31.5">
      <c r="A125" s="67"/>
      <c r="B125" s="364" t="s">
        <v>327</v>
      </c>
      <c r="C125" s="146" t="s">
        <v>9</v>
      </c>
      <c r="D125" s="146">
        <v>1</v>
      </c>
      <c r="E125" s="182">
        <v>320</v>
      </c>
      <c r="F125" s="412"/>
      <c r="G125" s="54"/>
      <c r="H125" s="50"/>
      <c r="L125" s="52"/>
      <c r="M125" s="42"/>
      <c r="N125" s="42"/>
      <c r="O125" s="42"/>
      <c r="P125" s="42"/>
      <c r="Q125" s="42"/>
      <c r="R125" s="42"/>
      <c r="S125" s="42"/>
      <c r="T125" s="42"/>
      <c r="U125" s="42"/>
    </row>
    <row r="126" spans="1:21" s="40" customFormat="1" ht="47.25">
      <c r="A126" s="67"/>
      <c r="B126" s="393" t="s">
        <v>368</v>
      </c>
      <c r="C126" s="146" t="s">
        <v>9</v>
      </c>
      <c r="D126" s="146">
        <v>1</v>
      </c>
      <c r="E126" s="182">
        <v>280</v>
      </c>
      <c r="F126" s="412"/>
      <c r="G126" s="54"/>
      <c r="H126" s="50"/>
      <c r="L126" s="52"/>
      <c r="M126" s="42"/>
      <c r="N126" s="42"/>
      <c r="O126" s="42"/>
      <c r="P126" s="42"/>
      <c r="Q126" s="42"/>
      <c r="R126" s="42"/>
      <c r="S126" s="42"/>
      <c r="T126" s="42"/>
      <c r="U126" s="42"/>
    </row>
    <row r="127" spans="1:21" s="4" customFormat="1" ht="31.5">
      <c r="A127" s="289"/>
      <c r="B127" s="454" t="s">
        <v>417</v>
      </c>
      <c r="C127" s="146" t="s">
        <v>9</v>
      </c>
      <c r="D127" s="146">
        <v>1</v>
      </c>
      <c r="E127" s="182">
        <v>179</v>
      </c>
      <c r="F127" s="412"/>
      <c r="G127" s="32"/>
      <c r="H127" s="22"/>
      <c r="L127" s="27"/>
      <c r="M127" s="7"/>
      <c r="N127" s="7"/>
      <c r="O127" s="7"/>
      <c r="P127" s="7"/>
      <c r="Q127" s="7"/>
      <c r="R127" s="7"/>
      <c r="S127" s="7"/>
      <c r="T127" s="7"/>
      <c r="U127" s="7"/>
    </row>
    <row r="128" spans="1:21" s="40" customFormat="1">
      <c r="A128" s="67"/>
      <c r="B128" s="301" t="s">
        <v>41</v>
      </c>
      <c r="C128" s="148" t="s">
        <v>35</v>
      </c>
      <c r="D128" s="146"/>
      <c r="E128" s="186">
        <f>E129</f>
        <v>10</v>
      </c>
      <c r="F128" s="412"/>
      <c r="G128" s="54"/>
      <c r="H128" s="50"/>
      <c r="L128" s="52"/>
      <c r="M128" s="42"/>
      <c r="N128" s="42"/>
      <c r="O128" s="42"/>
      <c r="P128" s="42"/>
      <c r="Q128" s="42"/>
      <c r="R128" s="42"/>
      <c r="S128" s="42"/>
      <c r="T128" s="42"/>
      <c r="U128" s="42"/>
    </row>
    <row r="129" spans="1:21" s="40" customFormat="1" ht="31.5">
      <c r="A129" s="67"/>
      <c r="B129" s="393" t="s">
        <v>318</v>
      </c>
      <c r="C129" s="146" t="s">
        <v>9</v>
      </c>
      <c r="D129" s="146">
        <v>1</v>
      </c>
      <c r="E129" s="182">
        <v>10</v>
      </c>
      <c r="F129" s="412"/>
      <c r="G129" s="54"/>
      <c r="H129" s="50"/>
      <c r="L129" s="52"/>
      <c r="M129" s="42"/>
      <c r="N129" s="42"/>
      <c r="O129" s="42"/>
      <c r="P129" s="42"/>
      <c r="Q129" s="42"/>
      <c r="R129" s="42"/>
      <c r="S129" s="42"/>
      <c r="T129" s="42"/>
      <c r="U129" s="42"/>
    </row>
    <row r="130" spans="1:21" s="40" customFormat="1">
      <c r="A130" s="67"/>
      <c r="B130" s="295" t="s">
        <v>217</v>
      </c>
      <c r="C130" s="110" t="s">
        <v>218</v>
      </c>
      <c r="D130" s="109"/>
      <c r="E130" s="296">
        <f>E131</f>
        <v>20</v>
      </c>
      <c r="F130" s="412"/>
      <c r="G130" s="54"/>
      <c r="H130" s="50"/>
      <c r="L130" s="52"/>
      <c r="M130" s="42"/>
      <c r="N130" s="42"/>
      <c r="O130" s="42"/>
      <c r="P130" s="42"/>
      <c r="Q130" s="42"/>
      <c r="R130" s="42"/>
      <c r="S130" s="42"/>
      <c r="T130" s="42"/>
      <c r="U130" s="42"/>
    </row>
    <row r="131" spans="1:21" s="40" customFormat="1">
      <c r="A131" s="67"/>
      <c r="B131" s="301" t="s">
        <v>215</v>
      </c>
      <c r="C131" s="299"/>
      <c r="D131" s="146"/>
      <c r="E131" s="182">
        <f>E132</f>
        <v>20</v>
      </c>
      <c r="F131" s="412"/>
      <c r="G131" s="54"/>
      <c r="H131" s="50"/>
      <c r="L131" s="52"/>
      <c r="M131" s="42"/>
      <c r="N131" s="42"/>
      <c r="O131" s="42"/>
      <c r="P131" s="42"/>
      <c r="Q131" s="42"/>
      <c r="R131" s="42"/>
      <c r="S131" s="42"/>
      <c r="T131" s="42"/>
      <c r="U131" s="42"/>
    </row>
    <row r="132" spans="1:21" s="40" customFormat="1">
      <c r="A132" s="67"/>
      <c r="B132" s="300" t="s">
        <v>216</v>
      </c>
      <c r="C132" s="146" t="s">
        <v>9</v>
      </c>
      <c r="D132" s="146">
        <v>1</v>
      </c>
      <c r="E132" s="182">
        <v>20</v>
      </c>
      <c r="F132" s="412"/>
      <c r="G132" s="54"/>
      <c r="H132" s="50"/>
      <c r="L132" s="52"/>
      <c r="M132" s="42"/>
      <c r="N132" s="42"/>
      <c r="O132" s="42"/>
      <c r="P132" s="42"/>
      <c r="Q132" s="42"/>
      <c r="R132" s="42"/>
      <c r="S132" s="42"/>
      <c r="T132" s="42"/>
      <c r="U132" s="42"/>
    </row>
    <row r="133" spans="1:21" s="98" customFormat="1" ht="15" customHeight="1">
      <c r="A133" s="294"/>
      <c r="B133" s="295" t="s">
        <v>22</v>
      </c>
      <c r="C133" s="110" t="s">
        <v>36</v>
      </c>
      <c r="D133" s="109"/>
      <c r="E133" s="296">
        <f>E139+E134+E136</f>
        <v>460</v>
      </c>
      <c r="F133" s="412"/>
      <c r="G133" s="99"/>
      <c r="H133" s="102"/>
      <c r="L133" s="224"/>
      <c r="M133" s="203"/>
      <c r="N133" s="203"/>
      <c r="O133" s="203"/>
      <c r="P133" s="203"/>
      <c r="Q133" s="203"/>
      <c r="R133" s="203"/>
      <c r="S133" s="203"/>
      <c r="T133" s="203"/>
      <c r="U133" s="203"/>
    </row>
    <row r="134" spans="1:21" s="98" customFormat="1" ht="15" customHeight="1">
      <c r="A134" s="294"/>
      <c r="B134" s="297" t="s">
        <v>42</v>
      </c>
      <c r="C134" s="114"/>
      <c r="D134" s="115"/>
      <c r="E134" s="298">
        <f>E135</f>
        <v>157</v>
      </c>
      <c r="F134" s="412"/>
      <c r="G134" s="99"/>
      <c r="H134" s="102"/>
      <c r="L134" s="224"/>
      <c r="M134" s="203"/>
      <c r="N134" s="203"/>
      <c r="O134" s="203"/>
      <c r="P134" s="203"/>
      <c r="Q134" s="203"/>
      <c r="R134" s="203"/>
      <c r="S134" s="203"/>
      <c r="T134" s="203"/>
      <c r="U134" s="203"/>
    </row>
    <row r="135" spans="1:21" s="40" customFormat="1" ht="31.5" customHeight="1">
      <c r="A135" s="67"/>
      <c r="B135" s="332" t="s">
        <v>58</v>
      </c>
      <c r="C135" s="118" t="s">
        <v>9</v>
      </c>
      <c r="D135" s="118">
        <v>1</v>
      </c>
      <c r="E135" s="291">
        <v>157</v>
      </c>
      <c r="F135" s="412"/>
      <c r="G135" s="54"/>
      <c r="H135" s="50"/>
      <c r="L135" s="52"/>
      <c r="M135" s="42"/>
      <c r="N135" s="42"/>
      <c r="O135" s="42"/>
      <c r="P135" s="42"/>
      <c r="Q135" s="42"/>
      <c r="R135" s="42"/>
      <c r="S135" s="42"/>
      <c r="T135" s="42"/>
      <c r="U135" s="42"/>
    </row>
    <row r="136" spans="1:21" s="40" customFormat="1">
      <c r="A136" s="67"/>
      <c r="B136" s="307" t="s">
        <v>57</v>
      </c>
      <c r="C136" s="118"/>
      <c r="D136" s="118"/>
      <c r="E136" s="305">
        <f>E137+E138</f>
        <v>168</v>
      </c>
      <c r="F136" s="412"/>
      <c r="G136" s="54"/>
      <c r="H136" s="50"/>
      <c r="L136" s="52"/>
      <c r="M136" s="42"/>
      <c r="N136" s="42"/>
      <c r="O136" s="42"/>
      <c r="P136" s="42"/>
      <c r="Q136" s="42"/>
      <c r="R136" s="42"/>
      <c r="S136" s="42"/>
      <c r="T136" s="42"/>
      <c r="U136" s="42"/>
    </row>
    <row r="137" spans="1:21" s="40" customFormat="1">
      <c r="A137" s="67"/>
      <c r="B137" s="300" t="s">
        <v>220</v>
      </c>
      <c r="C137" s="118" t="s">
        <v>9</v>
      </c>
      <c r="D137" s="118">
        <v>1</v>
      </c>
      <c r="E137" s="291">
        <v>68</v>
      </c>
      <c r="F137" s="412"/>
      <c r="G137" s="54"/>
      <c r="H137" s="50"/>
      <c r="L137" s="52"/>
      <c r="M137" s="42"/>
      <c r="N137" s="42"/>
      <c r="O137" s="42"/>
      <c r="P137" s="42"/>
      <c r="Q137" s="42"/>
      <c r="R137" s="42"/>
      <c r="S137" s="42"/>
      <c r="T137" s="42"/>
      <c r="U137" s="42"/>
    </row>
    <row r="138" spans="1:21" s="40" customFormat="1">
      <c r="A138" s="67"/>
      <c r="B138" s="300" t="s">
        <v>221</v>
      </c>
      <c r="C138" s="118" t="s">
        <v>9</v>
      </c>
      <c r="D138" s="118">
        <v>1</v>
      </c>
      <c r="E138" s="291">
        <v>100</v>
      </c>
      <c r="F138" s="412"/>
      <c r="G138" s="54"/>
      <c r="H138" s="50"/>
      <c r="L138" s="52"/>
      <c r="M138" s="42"/>
      <c r="N138" s="42"/>
      <c r="O138" s="42"/>
      <c r="P138" s="42"/>
      <c r="Q138" s="42"/>
      <c r="R138" s="42"/>
      <c r="S138" s="42"/>
      <c r="T138" s="42"/>
      <c r="U138" s="42"/>
    </row>
    <row r="139" spans="1:21" s="98" customFormat="1" ht="15.75" customHeight="1">
      <c r="A139" s="294"/>
      <c r="B139" s="302" t="s">
        <v>43</v>
      </c>
      <c r="C139" s="118" t="s">
        <v>9</v>
      </c>
      <c r="D139" s="118">
        <v>1</v>
      </c>
      <c r="E139" s="197">
        <f>SUM(E140:E140)</f>
        <v>135</v>
      </c>
      <c r="F139" s="412"/>
      <c r="G139" s="99"/>
      <c r="H139" s="102"/>
      <c r="L139" s="224"/>
      <c r="M139" s="203"/>
      <c r="N139" s="203"/>
      <c r="O139" s="203"/>
      <c r="P139" s="203"/>
      <c r="Q139" s="203"/>
      <c r="R139" s="203"/>
      <c r="S139" s="203"/>
      <c r="T139" s="203"/>
      <c r="U139" s="203"/>
    </row>
    <row r="140" spans="1:21" s="98" customFormat="1" ht="31.5" customHeight="1">
      <c r="A140" s="294"/>
      <c r="B140" s="314" t="s">
        <v>219</v>
      </c>
      <c r="C140" s="118" t="s">
        <v>9</v>
      </c>
      <c r="D140" s="118">
        <v>1</v>
      </c>
      <c r="E140" s="198">
        <v>135</v>
      </c>
      <c r="F140" s="412"/>
      <c r="G140" s="99"/>
      <c r="H140" s="102"/>
      <c r="L140" s="224"/>
      <c r="M140" s="203"/>
      <c r="N140" s="203"/>
      <c r="O140" s="203"/>
      <c r="P140" s="203"/>
      <c r="Q140" s="203"/>
      <c r="R140" s="203"/>
      <c r="S140" s="203"/>
      <c r="T140" s="203"/>
      <c r="U140" s="203"/>
    </row>
    <row r="141" spans="1:21" s="4" customFormat="1" ht="15.75" customHeight="1">
      <c r="A141" s="289"/>
      <c r="B141" s="131" t="s">
        <v>7</v>
      </c>
      <c r="C141" s="132" t="s">
        <v>8</v>
      </c>
      <c r="D141" s="131"/>
      <c r="E141" s="296">
        <f>E142+E147+E181+E183+E196</f>
        <v>1300.8</v>
      </c>
      <c r="F141" s="412"/>
      <c r="G141" s="32"/>
      <c r="H141" s="22"/>
      <c r="L141" s="27"/>
      <c r="M141" s="7"/>
      <c r="N141" s="7"/>
      <c r="O141" s="7"/>
      <c r="P141" s="7"/>
      <c r="Q141" s="7"/>
      <c r="R141" s="7"/>
      <c r="S141" s="7"/>
      <c r="T141" s="7"/>
      <c r="U141" s="7"/>
    </row>
    <row r="142" spans="1:21" s="4" customFormat="1" ht="15.75" customHeight="1">
      <c r="A142" s="289"/>
      <c r="B142" s="303" t="s">
        <v>65</v>
      </c>
      <c r="C142" s="304"/>
      <c r="D142" s="159"/>
      <c r="E142" s="183">
        <f>SUM(E143:E146)</f>
        <v>614.79999999999995</v>
      </c>
      <c r="F142" s="412"/>
      <c r="G142" s="32"/>
      <c r="H142" s="22"/>
      <c r="L142" s="27"/>
      <c r="M142" s="7"/>
      <c r="N142" s="7"/>
      <c r="O142" s="7"/>
      <c r="P142" s="7"/>
      <c r="Q142" s="7"/>
      <c r="R142" s="7"/>
      <c r="S142" s="7"/>
      <c r="T142" s="7"/>
      <c r="U142" s="7"/>
    </row>
    <row r="143" spans="1:21" s="40" customFormat="1" ht="15.75" customHeight="1">
      <c r="A143" s="67"/>
      <c r="B143" s="263" t="s">
        <v>61</v>
      </c>
      <c r="C143" s="146" t="s">
        <v>9</v>
      </c>
      <c r="D143" s="146">
        <v>1</v>
      </c>
      <c r="E143" s="182">
        <v>93.8</v>
      </c>
      <c r="F143" s="412"/>
      <c r="G143" s="54"/>
      <c r="H143" s="50"/>
      <c r="L143" s="52"/>
      <c r="M143" s="42"/>
      <c r="N143" s="42"/>
      <c r="O143" s="42"/>
      <c r="P143" s="42"/>
      <c r="Q143" s="42"/>
      <c r="R143" s="42"/>
      <c r="S143" s="42"/>
      <c r="T143" s="42"/>
      <c r="U143" s="42"/>
    </row>
    <row r="144" spans="1:21" s="98" customFormat="1" ht="15.75" customHeight="1">
      <c r="A144" s="294"/>
      <c r="B144" s="265" t="s">
        <v>62</v>
      </c>
      <c r="C144" s="118" t="s">
        <v>9</v>
      </c>
      <c r="D144" s="118">
        <v>1</v>
      </c>
      <c r="E144" s="198">
        <v>52</v>
      </c>
      <c r="F144" s="412"/>
      <c r="G144" s="99"/>
      <c r="H144" s="102"/>
      <c r="L144" s="224"/>
      <c r="M144" s="203"/>
      <c r="N144" s="203"/>
      <c r="O144" s="203"/>
      <c r="P144" s="203"/>
      <c r="Q144" s="203"/>
      <c r="R144" s="203"/>
      <c r="S144" s="203"/>
      <c r="T144" s="203"/>
      <c r="U144" s="203"/>
    </row>
    <row r="145" spans="1:21" s="98" customFormat="1" ht="15.75" customHeight="1">
      <c r="A145" s="294"/>
      <c r="B145" s="265" t="s">
        <v>63</v>
      </c>
      <c r="C145" s="118" t="s">
        <v>9</v>
      </c>
      <c r="D145" s="118">
        <v>1</v>
      </c>
      <c r="E145" s="198">
        <v>94</v>
      </c>
      <c r="F145" s="412"/>
      <c r="G145" s="99"/>
      <c r="H145" s="102"/>
      <c r="L145" s="224"/>
      <c r="M145" s="203"/>
      <c r="N145" s="203"/>
      <c r="O145" s="203"/>
      <c r="P145" s="203"/>
      <c r="Q145" s="203"/>
      <c r="R145" s="203"/>
      <c r="S145" s="203"/>
      <c r="T145" s="203"/>
      <c r="U145" s="203"/>
    </row>
    <row r="146" spans="1:21" s="98" customFormat="1" ht="15.75" customHeight="1">
      <c r="A146" s="294"/>
      <c r="B146" s="265" t="s">
        <v>64</v>
      </c>
      <c r="C146" s="118" t="s">
        <v>9</v>
      </c>
      <c r="D146" s="118">
        <v>1</v>
      </c>
      <c r="E146" s="198">
        <v>375</v>
      </c>
      <c r="F146" s="412"/>
      <c r="G146" s="99"/>
      <c r="H146" s="102"/>
      <c r="L146" s="224"/>
      <c r="M146" s="203"/>
      <c r="N146" s="203"/>
      <c r="O146" s="203"/>
      <c r="P146" s="203"/>
      <c r="Q146" s="203"/>
      <c r="R146" s="203"/>
      <c r="S146" s="203"/>
      <c r="T146" s="203"/>
      <c r="U146" s="203"/>
    </row>
    <row r="147" spans="1:21" s="40" customFormat="1" ht="15.75" customHeight="1">
      <c r="A147" s="67"/>
      <c r="B147" s="159" t="s">
        <v>79</v>
      </c>
      <c r="C147" s="146"/>
      <c r="D147" s="146"/>
      <c r="E147" s="183">
        <f>SUM(E148:E180)</f>
        <v>449</v>
      </c>
      <c r="F147" s="412"/>
      <c r="G147" s="54"/>
      <c r="H147" s="50"/>
      <c r="L147" s="52"/>
      <c r="M147" s="42"/>
      <c r="N147" s="42"/>
      <c r="O147" s="42"/>
      <c r="P147" s="42"/>
      <c r="Q147" s="42"/>
      <c r="R147" s="42"/>
      <c r="S147" s="42"/>
      <c r="T147" s="42"/>
      <c r="U147" s="42"/>
    </row>
    <row r="148" spans="1:21" s="40" customFormat="1" ht="30" customHeight="1">
      <c r="A148" s="67"/>
      <c r="B148" s="337" t="s">
        <v>222</v>
      </c>
      <c r="C148" s="146" t="s">
        <v>9</v>
      </c>
      <c r="D148" s="146">
        <v>1</v>
      </c>
      <c r="E148" s="182">
        <v>3</v>
      </c>
      <c r="F148" s="412"/>
      <c r="G148" s="54"/>
      <c r="H148" s="50"/>
      <c r="L148" s="52"/>
      <c r="M148" s="42"/>
      <c r="N148" s="42"/>
      <c r="O148" s="42"/>
      <c r="P148" s="42"/>
      <c r="Q148" s="42"/>
      <c r="R148" s="42"/>
      <c r="S148" s="42"/>
      <c r="T148" s="42"/>
      <c r="U148" s="42"/>
    </row>
    <row r="149" spans="1:21" s="40" customFormat="1" ht="30" customHeight="1">
      <c r="A149" s="67"/>
      <c r="B149" s="339" t="s">
        <v>223</v>
      </c>
      <c r="C149" s="146" t="s">
        <v>9</v>
      </c>
      <c r="D149" s="146">
        <v>1</v>
      </c>
      <c r="E149" s="182">
        <v>1</v>
      </c>
      <c r="F149" s="412"/>
      <c r="G149" s="54"/>
      <c r="H149" s="50"/>
      <c r="I149" s="42"/>
      <c r="J149" s="42"/>
      <c r="L149" s="52"/>
      <c r="M149" s="42"/>
      <c r="N149" s="42"/>
      <c r="O149" s="42"/>
      <c r="P149" s="42"/>
      <c r="Q149" s="42"/>
      <c r="R149" s="42"/>
      <c r="S149" s="42"/>
      <c r="T149" s="42"/>
      <c r="U149" s="42"/>
    </row>
    <row r="150" spans="1:21" s="40" customFormat="1" ht="18" customHeight="1">
      <c r="A150" s="67"/>
      <c r="B150" s="300" t="s">
        <v>224</v>
      </c>
      <c r="C150" s="146" t="s">
        <v>9</v>
      </c>
      <c r="D150" s="146">
        <v>1</v>
      </c>
      <c r="E150" s="182">
        <v>3</v>
      </c>
      <c r="F150" s="412"/>
      <c r="G150" s="483"/>
      <c r="H150" s="483"/>
      <c r="I150" s="483"/>
      <c r="J150" s="42"/>
      <c r="L150" s="52"/>
      <c r="M150" s="42"/>
      <c r="N150" s="42"/>
      <c r="O150" s="42"/>
      <c r="P150" s="42"/>
      <c r="Q150" s="42"/>
      <c r="R150" s="42"/>
      <c r="S150" s="42"/>
      <c r="T150" s="42"/>
      <c r="U150" s="42"/>
    </row>
    <row r="151" spans="1:21" s="40" customFormat="1" ht="22.5" customHeight="1">
      <c r="A151" s="67"/>
      <c r="B151" s="399" t="s">
        <v>225</v>
      </c>
      <c r="C151" s="146" t="s">
        <v>9</v>
      </c>
      <c r="D151" s="146">
        <v>1</v>
      </c>
      <c r="E151" s="182">
        <v>2</v>
      </c>
      <c r="F151" s="412"/>
      <c r="G151" s="484"/>
      <c r="H151" s="484"/>
      <c r="I151" s="484"/>
      <c r="J151" s="42"/>
      <c r="L151" s="52"/>
      <c r="M151" s="42"/>
      <c r="N151" s="42"/>
      <c r="O151" s="42"/>
      <c r="P151" s="42"/>
      <c r="Q151" s="42"/>
      <c r="R151" s="42"/>
      <c r="S151" s="42"/>
      <c r="T151" s="42"/>
      <c r="U151" s="42"/>
    </row>
    <row r="152" spans="1:21" s="40" customFormat="1">
      <c r="A152" s="67"/>
      <c r="B152" s="300" t="s">
        <v>226</v>
      </c>
      <c r="C152" s="146" t="s">
        <v>9</v>
      </c>
      <c r="D152" s="146">
        <v>1</v>
      </c>
      <c r="E152" s="182">
        <v>35</v>
      </c>
      <c r="F152" s="412"/>
      <c r="G152" s="446"/>
      <c r="H152" s="446"/>
      <c r="I152" s="446"/>
      <c r="J152" s="42"/>
      <c r="L152" s="52"/>
      <c r="M152" s="42"/>
      <c r="N152" s="42"/>
      <c r="O152" s="42"/>
      <c r="P152" s="42"/>
      <c r="Q152" s="42"/>
      <c r="R152" s="42"/>
      <c r="S152" s="42"/>
      <c r="T152" s="42"/>
      <c r="U152" s="42"/>
    </row>
    <row r="153" spans="1:21" s="40" customFormat="1">
      <c r="A153" s="67"/>
      <c r="B153" s="308" t="s">
        <v>223</v>
      </c>
      <c r="C153" s="146" t="s">
        <v>9</v>
      </c>
      <c r="D153" s="146">
        <v>1</v>
      </c>
      <c r="E153" s="182">
        <v>1</v>
      </c>
      <c r="F153" s="412"/>
      <c r="G153" s="446"/>
      <c r="H153" s="446"/>
      <c r="I153" s="446"/>
      <c r="J153" s="42"/>
      <c r="L153" s="52"/>
      <c r="M153" s="42"/>
      <c r="N153" s="42"/>
      <c r="O153" s="42"/>
      <c r="P153" s="42"/>
      <c r="Q153" s="42"/>
      <c r="R153" s="42"/>
      <c r="S153" s="42"/>
      <c r="T153" s="42"/>
      <c r="U153" s="42"/>
    </row>
    <row r="154" spans="1:21" s="40" customFormat="1">
      <c r="A154" s="67"/>
      <c r="B154" s="308" t="s">
        <v>224</v>
      </c>
      <c r="C154" s="146" t="s">
        <v>9</v>
      </c>
      <c r="D154" s="146">
        <v>1</v>
      </c>
      <c r="E154" s="182">
        <v>3</v>
      </c>
      <c r="F154" s="412"/>
      <c r="G154" s="446"/>
      <c r="H154" s="446"/>
      <c r="I154" s="446"/>
      <c r="J154" s="42"/>
      <c r="L154" s="52"/>
      <c r="M154" s="42"/>
      <c r="N154" s="42"/>
      <c r="O154" s="42"/>
      <c r="P154" s="42"/>
      <c r="Q154" s="42"/>
      <c r="R154" s="42"/>
      <c r="S154" s="42"/>
      <c r="T154" s="42"/>
      <c r="U154" s="42"/>
    </row>
    <row r="155" spans="1:21" s="40" customFormat="1">
      <c r="A155" s="67"/>
      <c r="B155" s="309" t="s">
        <v>225</v>
      </c>
      <c r="C155" s="146" t="s">
        <v>9</v>
      </c>
      <c r="D155" s="146">
        <v>1</v>
      </c>
      <c r="E155" s="182">
        <v>2</v>
      </c>
      <c r="F155" s="412"/>
      <c r="G155" s="446"/>
      <c r="H155" s="446"/>
      <c r="I155" s="446"/>
      <c r="J155" s="42"/>
      <c r="L155" s="52"/>
      <c r="M155" s="42"/>
      <c r="N155" s="42"/>
      <c r="O155" s="42"/>
      <c r="P155" s="42"/>
      <c r="Q155" s="42"/>
      <c r="R155" s="42"/>
      <c r="S155" s="42"/>
      <c r="T155" s="42"/>
      <c r="U155" s="42"/>
    </row>
    <row r="156" spans="1:21" s="40" customFormat="1">
      <c r="A156" s="67"/>
      <c r="B156" s="308" t="s">
        <v>226</v>
      </c>
      <c r="C156" s="146" t="s">
        <v>9</v>
      </c>
      <c r="D156" s="146">
        <v>1</v>
      </c>
      <c r="E156" s="182">
        <v>35</v>
      </c>
      <c r="F156" s="412"/>
      <c r="G156" s="446"/>
      <c r="H156" s="446"/>
      <c r="I156" s="446"/>
      <c r="J156" s="42"/>
      <c r="L156" s="52"/>
      <c r="M156" s="42"/>
      <c r="N156" s="42"/>
      <c r="O156" s="42"/>
      <c r="P156" s="42"/>
      <c r="Q156" s="42"/>
      <c r="R156" s="42"/>
      <c r="S156" s="42"/>
      <c r="T156" s="42"/>
      <c r="U156" s="42"/>
    </row>
    <row r="157" spans="1:21" s="40" customFormat="1">
      <c r="A157" s="67"/>
      <c r="B157" s="308" t="s">
        <v>223</v>
      </c>
      <c r="C157" s="146" t="s">
        <v>9</v>
      </c>
      <c r="D157" s="146">
        <v>1</v>
      </c>
      <c r="E157" s="182">
        <v>3</v>
      </c>
      <c r="F157" s="412"/>
      <c r="G157" s="446"/>
      <c r="H157" s="446"/>
      <c r="I157" s="446"/>
      <c r="J157" s="42"/>
      <c r="L157" s="52"/>
      <c r="M157" s="42"/>
      <c r="N157" s="42"/>
      <c r="O157" s="42"/>
      <c r="P157" s="42"/>
      <c r="Q157" s="42"/>
      <c r="R157" s="42"/>
      <c r="S157" s="42"/>
      <c r="T157" s="42"/>
      <c r="U157" s="42"/>
    </row>
    <row r="158" spans="1:21" s="40" customFormat="1">
      <c r="A158" s="67"/>
      <c r="B158" s="308" t="s">
        <v>224</v>
      </c>
      <c r="C158" s="146" t="s">
        <v>9</v>
      </c>
      <c r="D158" s="146">
        <v>1</v>
      </c>
      <c r="E158" s="182">
        <v>6</v>
      </c>
      <c r="F158" s="412"/>
      <c r="G158" s="446"/>
      <c r="H158" s="446"/>
      <c r="I158" s="446"/>
      <c r="J158" s="42"/>
      <c r="L158" s="52"/>
      <c r="M158" s="42"/>
      <c r="N158" s="42"/>
      <c r="O158" s="42"/>
      <c r="P158" s="42"/>
      <c r="Q158" s="42"/>
      <c r="R158" s="42"/>
      <c r="S158" s="42"/>
      <c r="T158" s="42"/>
      <c r="U158" s="42"/>
    </row>
    <row r="159" spans="1:21" s="40" customFormat="1">
      <c r="A159" s="67"/>
      <c r="B159" s="310" t="s">
        <v>225</v>
      </c>
      <c r="C159" s="146" t="s">
        <v>9</v>
      </c>
      <c r="D159" s="146">
        <v>1</v>
      </c>
      <c r="E159" s="182">
        <v>4</v>
      </c>
      <c r="F159" s="412"/>
      <c r="G159" s="446"/>
      <c r="H159" s="446"/>
      <c r="I159" s="446"/>
      <c r="J159" s="42"/>
      <c r="L159" s="52"/>
      <c r="M159" s="42"/>
      <c r="N159" s="42"/>
      <c r="O159" s="42"/>
      <c r="P159" s="42"/>
      <c r="Q159" s="42"/>
      <c r="R159" s="42"/>
      <c r="S159" s="42"/>
      <c r="T159" s="42"/>
      <c r="U159" s="42"/>
    </row>
    <row r="160" spans="1:21" s="40" customFormat="1">
      <c r="A160" s="67"/>
      <c r="B160" s="308" t="s">
        <v>226</v>
      </c>
      <c r="C160" s="146" t="s">
        <v>9</v>
      </c>
      <c r="D160" s="146">
        <v>1</v>
      </c>
      <c r="E160" s="182">
        <v>140</v>
      </c>
      <c r="F160" s="412"/>
      <c r="G160" s="446"/>
      <c r="H160" s="446"/>
      <c r="I160" s="446"/>
      <c r="J160" s="42"/>
      <c r="L160" s="52"/>
      <c r="M160" s="42"/>
      <c r="N160" s="42"/>
      <c r="O160" s="42"/>
      <c r="P160" s="42"/>
      <c r="Q160" s="42"/>
      <c r="R160" s="42"/>
      <c r="S160" s="42"/>
      <c r="T160" s="42"/>
      <c r="U160" s="42"/>
    </row>
    <row r="161" spans="1:21" s="40" customFormat="1">
      <c r="A161" s="67"/>
      <c r="B161" s="308" t="s">
        <v>223</v>
      </c>
      <c r="C161" s="146" t="s">
        <v>9</v>
      </c>
      <c r="D161" s="146">
        <v>1</v>
      </c>
      <c r="E161" s="182">
        <v>1</v>
      </c>
      <c r="F161" s="412"/>
      <c r="G161" s="446"/>
      <c r="H161" s="446"/>
      <c r="I161" s="446"/>
      <c r="J161" s="42"/>
      <c r="L161" s="52"/>
      <c r="M161" s="42"/>
      <c r="N161" s="42"/>
      <c r="O161" s="42"/>
      <c r="P161" s="42"/>
      <c r="Q161" s="42"/>
      <c r="R161" s="42"/>
      <c r="S161" s="42"/>
      <c r="T161" s="42"/>
      <c r="U161" s="42"/>
    </row>
    <row r="162" spans="1:21" s="40" customFormat="1">
      <c r="A162" s="67"/>
      <c r="B162" s="311" t="s">
        <v>227</v>
      </c>
      <c r="C162" s="146" t="s">
        <v>9</v>
      </c>
      <c r="D162" s="146">
        <v>1</v>
      </c>
      <c r="E162" s="182">
        <v>2</v>
      </c>
      <c r="F162" s="412"/>
      <c r="G162" s="446"/>
      <c r="H162" s="446"/>
      <c r="I162" s="446"/>
      <c r="J162" s="42"/>
      <c r="L162" s="52"/>
      <c r="M162" s="42"/>
      <c r="N162" s="42"/>
      <c r="O162" s="42"/>
      <c r="P162" s="42"/>
      <c r="Q162" s="42"/>
      <c r="R162" s="42"/>
      <c r="S162" s="42"/>
      <c r="T162" s="42"/>
      <c r="U162" s="42"/>
    </row>
    <row r="163" spans="1:21" s="40" customFormat="1">
      <c r="A163" s="67"/>
      <c r="B163" s="311" t="s">
        <v>228</v>
      </c>
      <c r="C163" s="146" t="s">
        <v>9</v>
      </c>
      <c r="D163" s="146">
        <v>1</v>
      </c>
      <c r="E163" s="182">
        <v>2</v>
      </c>
      <c r="F163" s="412"/>
      <c r="G163" s="446"/>
      <c r="H163" s="446"/>
      <c r="I163" s="446"/>
      <c r="J163" s="42"/>
      <c r="L163" s="52"/>
      <c r="M163" s="42"/>
      <c r="N163" s="42"/>
      <c r="O163" s="42"/>
      <c r="P163" s="42"/>
      <c r="Q163" s="42"/>
      <c r="R163" s="42"/>
      <c r="S163" s="42"/>
      <c r="T163" s="42"/>
      <c r="U163" s="42"/>
    </row>
    <row r="164" spans="1:21" s="40" customFormat="1">
      <c r="A164" s="67"/>
      <c r="B164" s="312" t="s">
        <v>229</v>
      </c>
      <c r="C164" s="146" t="s">
        <v>9</v>
      </c>
      <c r="D164" s="146">
        <v>1</v>
      </c>
      <c r="E164" s="182">
        <v>4</v>
      </c>
      <c r="F164" s="412"/>
      <c r="G164" s="446"/>
      <c r="H164" s="446"/>
      <c r="I164" s="446"/>
      <c r="J164" s="42"/>
      <c r="L164" s="52"/>
      <c r="M164" s="42"/>
      <c r="N164" s="42"/>
      <c r="O164" s="42"/>
      <c r="P164" s="42"/>
      <c r="Q164" s="42"/>
      <c r="R164" s="42"/>
      <c r="S164" s="42"/>
      <c r="T164" s="42"/>
      <c r="U164" s="42"/>
    </row>
    <row r="165" spans="1:21" s="40" customFormat="1" ht="30">
      <c r="A165" s="67"/>
      <c r="B165" s="309" t="s">
        <v>230</v>
      </c>
      <c r="C165" s="146" t="s">
        <v>9</v>
      </c>
      <c r="D165" s="146">
        <v>1</v>
      </c>
      <c r="E165" s="182">
        <v>77</v>
      </c>
      <c r="F165" s="412"/>
      <c r="G165" s="446"/>
      <c r="H165" s="446"/>
      <c r="I165" s="446"/>
      <c r="J165" s="42"/>
      <c r="L165" s="52"/>
      <c r="M165" s="42"/>
      <c r="N165" s="42"/>
      <c r="O165" s="42"/>
      <c r="P165" s="42"/>
      <c r="Q165" s="42"/>
      <c r="R165" s="42"/>
      <c r="S165" s="42"/>
      <c r="T165" s="42"/>
      <c r="U165" s="42"/>
    </row>
    <row r="166" spans="1:21" s="40" customFormat="1">
      <c r="A166" s="67"/>
      <c r="B166" s="308" t="s">
        <v>231</v>
      </c>
      <c r="C166" s="146" t="s">
        <v>9</v>
      </c>
      <c r="D166" s="146">
        <v>1</v>
      </c>
      <c r="E166" s="182">
        <v>3</v>
      </c>
      <c r="F166" s="412"/>
      <c r="G166" s="446"/>
      <c r="H166" s="446"/>
      <c r="I166" s="446"/>
      <c r="J166" s="42"/>
      <c r="L166" s="52"/>
      <c r="M166" s="42"/>
      <c r="N166" s="42"/>
      <c r="O166" s="42"/>
      <c r="P166" s="42"/>
      <c r="Q166" s="42"/>
      <c r="R166" s="42"/>
      <c r="S166" s="42"/>
      <c r="T166" s="42"/>
      <c r="U166" s="42"/>
    </row>
    <row r="167" spans="1:21" s="40" customFormat="1">
      <c r="A167" s="67"/>
      <c r="B167" s="308" t="s">
        <v>227</v>
      </c>
      <c r="C167" s="146" t="s">
        <v>9</v>
      </c>
      <c r="D167" s="146">
        <v>1</v>
      </c>
      <c r="E167" s="182">
        <v>3</v>
      </c>
      <c r="F167" s="412"/>
      <c r="G167" s="446"/>
      <c r="H167" s="446"/>
      <c r="I167" s="446"/>
      <c r="J167" s="42"/>
      <c r="L167" s="52"/>
      <c r="M167" s="42"/>
      <c r="N167" s="42"/>
      <c r="O167" s="42"/>
      <c r="P167" s="42"/>
      <c r="Q167" s="42"/>
      <c r="R167" s="42"/>
      <c r="S167" s="42"/>
      <c r="T167" s="42"/>
      <c r="U167" s="42"/>
    </row>
    <row r="168" spans="1:21" s="40" customFormat="1">
      <c r="A168" s="67"/>
      <c r="B168" s="313" t="s">
        <v>232</v>
      </c>
      <c r="C168" s="146" t="s">
        <v>9</v>
      </c>
      <c r="D168" s="146">
        <v>1</v>
      </c>
      <c r="E168" s="182">
        <v>3</v>
      </c>
      <c r="F168" s="412"/>
      <c r="G168" s="446"/>
      <c r="H168" s="446"/>
      <c r="I168" s="446"/>
      <c r="J168" s="42"/>
      <c r="L168" s="52"/>
      <c r="M168" s="42"/>
      <c r="N168" s="42"/>
      <c r="O168" s="42"/>
      <c r="P168" s="42"/>
      <c r="Q168" s="42"/>
      <c r="R168" s="42"/>
      <c r="S168" s="42"/>
      <c r="T168" s="42"/>
      <c r="U168" s="42"/>
    </row>
    <row r="169" spans="1:21" s="40" customFormat="1">
      <c r="A169" s="67"/>
      <c r="B169" s="343" t="s">
        <v>233</v>
      </c>
      <c r="C169" s="146" t="s">
        <v>9</v>
      </c>
      <c r="D169" s="146">
        <v>1</v>
      </c>
      <c r="E169" s="182">
        <v>42</v>
      </c>
      <c r="F169" s="412"/>
      <c r="G169" s="446"/>
      <c r="H169" s="446"/>
      <c r="I169" s="446"/>
      <c r="J169" s="42"/>
      <c r="L169" s="52"/>
      <c r="M169" s="42"/>
      <c r="N169" s="42"/>
      <c r="O169" s="42"/>
      <c r="P169" s="42"/>
      <c r="Q169" s="42"/>
      <c r="R169" s="42"/>
      <c r="S169" s="42"/>
      <c r="T169" s="42"/>
      <c r="U169" s="42"/>
    </row>
    <row r="170" spans="1:21" s="40" customFormat="1">
      <c r="A170" s="67"/>
      <c r="B170" s="343" t="s">
        <v>234</v>
      </c>
      <c r="C170" s="146" t="s">
        <v>9</v>
      </c>
      <c r="D170" s="146">
        <v>1</v>
      </c>
      <c r="E170" s="182">
        <v>3</v>
      </c>
      <c r="F170" s="412"/>
      <c r="G170" s="446"/>
      <c r="H170" s="446"/>
      <c r="I170" s="446"/>
      <c r="J170" s="42"/>
      <c r="L170" s="52"/>
      <c r="M170" s="42"/>
      <c r="N170" s="42"/>
      <c r="O170" s="42"/>
      <c r="P170" s="42"/>
      <c r="Q170" s="42"/>
      <c r="R170" s="42"/>
      <c r="S170" s="42"/>
      <c r="T170" s="42"/>
      <c r="U170" s="42"/>
    </row>
    <row r="171" spans="1:21" s="40" customFormat="1">
      <c r="A171" s="67"/>
      <c r="B171" s="343" t="s">
        <v>235</v>
      </c>
      <c r="C171" s="146" t="s">
        <v>9</v>
      </c>
      <c r="D171" s="146">
        <v>1</v>
      </c>
      <c r="E171" s="182">
        <v>3</v>
      </c>
      <c r="F171" s="412"/>
      <c r="G171" s="446"/>
      <c r="H171" s="446"/>
      <c r="I171" s="446"/>
      <c r="J171" s="42"/>
      <c r="L171" s="52"/>
      <c r="M171" s="42"/>
      <c r="N171" s="42"/>
      <c r="O171" s="42"/>
      <c r="P171" s="42"/>
      <c r="Q171" s="42"/>
      <c r="R171" s="42"/>
      <c r="S171" s="42"/>
      <c r="T171" s="42"/>
      <c r="U171" s="42"/>
    </row>
    <row r="172" spans="1:21" s="40" customFormat="1">
      <c r="A172" s="67"/>
      <c r="B172" s="343" t="s">
        <v>236</v>
      </c>
      <c r="C172" s="146" t="s">
        <v>9</v>
      </c>
      <c r="D172" s="146">
        <v>1</v>
      </c>
      <c r="E172" s="182">
        <v>2</v>
      </c>
      <c r="F172" s="412"/>
      <c r="G172" s="446"/>
      <c r="H172" s="446"/>
      <c r="I172" s="446"/>
      <c r="J172" s="42"/>
      <c r="L172" s="52"/>
      <c r="M172" s="42"/>
      <c r="N172" s="42"/>
      <c r="O172" s="42"/>
      <c r="P172" s="42"/>
      <c r="Q172" s="42"/>
      <c r="R172" s="42"/>
      <c r="S172" s="42"/>
      <c r="T172" s="42"/>
      <c r="U172" s="42"/>
    </row>
    <row r="173" spans="1:21" s="40" customFormat="1">
      <c r="A173" s="67"/>
      <c r="B173" s="343" t="s">
        <v>228</v>
      </c>
      <c r="C173" s="146" t="s">
        <v>9</v>
      </c>
      <c r="D173" s="146">
        <v>1</v>
      </c>
      <c r="E173" s="182">
        <v>3</v>
      </c>
      <c r="F173" s="412"/>
      <c r="G173" s="446"/>
      <c r="H173" s="446"/>
      <c r="I173" s="446"/>
      <c r="J173" s="42"/>
      <c r="L173" s="52"/>
      <c r="M173" s="42"/>
      <c r="N173" s="42"/>
      <c r="O173" s="42"/>
      <c r="P173" s="42"/>
      <c r="Q173" s="42"/>
      <c r="R173" s="42"/>
      <c r="S173" s="42"/>
      <c r="T173" s="42"/>
      <c r="U173" s="42"/>
    </row>
    <row r="174" spans="1:21" s="40" customFormat="1">
      <c r="A174" s="67"/>
      <c r="B174" s="343" t="s">
        <v>237</v>
      </c>
      <c r="C174" s="146" t="s">
        <v>9</v>
      </c>
      <c r="D174" s="146">
        <v>1</v>
      </c>
      <c r="E174" s="182">
        <v>2</v>
      </c>
      <c r="F174" s="412"/>
      <c r="G174" s="446"/>
      <c r="H174" s="446"/>
      <c r="I174" s="446"/>
      <c r="J174" s="42"/>
      <c r="L174" s="52"/>
      <c r="M174" s="42"/>
      <c r="N174" s="42"/>
      <c r="O174" s="42"/>
      <c r="P174" s="42"/>
      <c r="Q174" s="42"/>
      <c r="R174" s="42"/>
      <c r="S174" s="42"/>
      <c r="T174" s="42"/>
      <c r="U174" s="42"/>
    </row>
    <row r="175" spans="1:21" s="40" customFormat="1">
      <c r="A175" s="67"/>
      <c r="B175" s="313" t="s">
        <v>238</v>
      </c>
      <c r="C175" s="146" t="s">
        <v>9</v>
      </c>
      <c r="D175" s="146">
        <v>1</v>
      </c>
      <c r="E175" s="182">
        <v>2</v>
      </c>
      <c r="F175" s="412"/>
      <c r="G175" s="446"/>
      <c r="H175" s="446"/>
      <c r="I175" s="446"/>
      <c r="J175" s="42"/>
      <c r="L175" s="52"/>
      <c r="M175" s="42"/>
      <c r="N175" s="42"/>
      <c r="O175" s="42"/>
      <c r="P175" s="42"/>
      <c r="Q175" s="42"/>
      <c r="R175" s="42"/>
      <c r="S175" s="42"/>
      <c r="T175" s="42"/>
      <c r="U175" s="42"/>
    </row>
    <row r="176" spans="1:21" s="40" customFormat="1">
      <c r="A176" s="67"/>
      <c r="B176" s="313" t="s">
        <v>239</v>
      </c>
      <c r="C176" s="146" t="s">
        <v>9</v>
      </c>
      <c r="D176" s="146">
        <v>1</v>
      </c>
      <c r="E176" s="182">
        <v>3</v>
      </c>
      <c r="F176" s="412"/>
      <c r="G176" s="446"/>
      <c r="H176" s="446"/>
      <c r="I176" s="446"/>
      <c r="J176" s="42"/>
      <c r="L176" s="52"/>
      <c r="M176" s="42"/>
      <c r="N176" s="42"/>
      <c r="O176" s="42"/>
      <c r="P176" s="42"/>
      <c r="Q176" s="42"/>
      <c r="R176" s="42"/>
      <c r="S176" s="42"/>
      <c r="T176" s="42"/>
      <c r="U176" s="42"/>
    </row>
    <row r="177" spans="1:21" s="40" customFormat="1">
      <c r="A177" s="67"/>
      <c r="B177" s="313" t="s">
        <v>239</v>
      </c>
      <c r="C177" s="146" t="s">
        <v>9</v>
      </c>
      <c r="D177" s="146">
        <v>1</v>
      </c>
      <c r="E177" s="182">
        <v>3</v>
      </c>
      <c r="F177" s="412"/>
      <c r="G177" s="446"/>
      <c r="H177" s="446"/>
      <c r="I177" s="446"/>
      <c r="J177" s="42"/>
      <c r="L177" s="52"/>
      <c r="M177" s="42"/>
      <c r="N177" s="42"/>
      <c r="O177" s="42"/>
      <c r="P177" s="42"/>
      <c r="Q177" s="42"/>
      <c r="R177" s="42"/>
      <c r="S177" s="42"/>
      <c r="T177" s="42"/>
      <c r="U177" s="42"/>
    </row>
    <row r="178" spans="1:21" s="40" customFormat="1">
      <c r="A178" s="67"/>
      <c r="B178" s="313" t="s">
        <v>238</v>
      </c>
      <c r="C178" s="146" t="s">
        <v>9</v>
      </c>
      <c r="D178" s="146">
        <v>1</v>
      </c>
      <c r="E178" s="182">
        <v>3</v>
      </c>
      <c r="F178" s="412"/>
      <c r="G178" s="446"/>
      <c r="H178" s="446"/>
      <c r="I178" s="446"/>
      <c r="J178" s="42"/>
      <c r="L178" s="52"/>
      <c r="M178" s="42"/>
      <c r="N178" s="42"/>
      <c r="O178" s="42"/>
      <c r="P178" s="42"/>
      <c r="Q178" s="42"/>
      <c r="R178" s="42"/>
      <c r="S178" s="42"/>
      <c r="T178" s="42"/>
      <c r="U178" s="42"/>
    </row>
    <row r="179" spans="1:21" s="4" customFormat="1" ht="31.5">
      <c r="A179" s="289"/>
      <c r="B179" s="434" t="s">
        <v>389</v>
      </c>
      <c r="C179" s="146" t="s">
        <v>9</v>
      </c>
      <c r="D179" s="146">
        <v>1</v>
      </c>
      <c r="E179" s="331">
        <v>40</v>
      </c>
      <c r="F179" s="412"/>
      <c r="G179" s="435"/>
      <c r="H179" s="435"/>
      <c r="I179" s="435"/>
      <c r="J179" s="7"/>
      <c r="L179" s="27"/>
      <c r="M179" s="7"/>
      <c r="N179" s="7"/>
      <c r="O179" s="7"/>
      <c r="P179" s="7"/>
      <c r="Q179" s="7"/>
      <c r="R179" s="7"/>
      <c r="S179" s="7"/>
      <c r="T179" s="7"/>
      <c r="U179" s="7"/>
    </row>
    <row r="180" spans="1:21" s="4" customFormat="1" ht="31.5">
      <c r="A180" s="289"/>
      <c r="B180" s="440" t="s">
        <v>407</v>
      </c>
      <c r="C180" s="146" t="s">
        <v>9</v>
      </c>
      <c r="D180" s="146">
        <v>1</v>
      </c>
      <c r="E180" s="331">
        <v>10</v>
      </c>
      <c r="F180" s="412"/>
      <c r="G180" s="435"/>
      <c r="H180" s="435"/>
      <c r="I180" s="435"/>
      <c r="J180" s="7"/>
      <c r="L180" s="27"/>
      <c r="M180" s="7"/>
      <c r="N180" s="7"/>
      <c r="O180" s="7"/>
      <c r="P180" s="7"/>
      <c r="Q180" s="7"/>
      <c r="R180" s="7"/>
      <c r="S180" s="7"/>
      <c r="T180" s="7"/>
      <c r="U180" s="7"/>
    </row>
    <row r="181" spans="1:21" s="40" customFormat="1">
      <c r="A181" s="67"/>
      <c r="B181" s="267" t="s">
        <v>72</v>
      </c>
      <c r="C181" s="68"/>
      <c r="D181" s="57"/>
      <c r="E181" s="183">
        <f>E182</f>
        <v>1</v>
      </c>
      <c r="F181" s="412"/>
      <c r="G181" s="446"/>
      <c r="H181" s="446"/>
      <c r="I181" s="446"/>
      <c r="J181" s="42"/>
      <c r="L181" s="52"/>
      <c r="M181" s="42"/>
      <c r="N181" s="42"/>
      <c r="O181" s="42"/>
      <c r="P181" s="42"/>
      <c r="Q181" s="42"/>
      <c r="R181" s="42"/>
      <c r="S181" s="42"/>
      <c r="T181" s="42"/>
      <c r="U181" s="42"/>
    </row>
    <row r="182" spans="1:21" s="40" customFormat="1">
      <c r="A182" s="67"/>
      <c r="B182" s="315" t="s">
        <v>241</v>
      </c>
      <c r="C182" s="146" t="s">
        <v>9</v>
      </c>
      <c r="D182" s="146">
        <v>1</v>
      </c>
      <c r="E182" s="182">
        <v>1</v>
      </c>
      <c r="F182" s="412"/>
      <c r="G182" s="446"/>
      <c r="H182" s="446"/>
      <c r="I182" s="446"/>
      <c r="J182" s="42"/>
      <c r="L182" s="52"/>
      <c r="M182" s="42"/>
      <c r="N182" s="42"/>
      <c r="O182" s="42"/>
      <c r="P182" s="42"/>
      <c r="Q182" s="42"/>
      <c r="R182" s="42"/>
      <c r="S182" s="42"/>
      <c r="T182" s="42"/>
      <c r="U182" s="42"/>
    </row>
    <row r="183" spans="1:21" s="40" customFormat="1">
      <c r="A183" s="67"/>
      <c r="B183" s="267" t="s">
        <v>242</v>
      </c>
      <c r="C183" s="299"/>
      <c r="D183" s="146"/>
      <c r="E183" s="183">
        <f>SUM(E184:E195)</f>
        <v>229</v>
      </c>
      <c r="F183" s="412"/>
      <c r="G183" s="446"/>
      <c r="H183" s="446"/>
      <c r="I183" s="446"/>
      <c r="J183" s="42"/>
      <c r="L183" s="52"/>
      <c r="M183" s="42"/>
      <c r="N183" s="42"/>
      <c r="O183" s="42"/>
      <c r="P183" s="42"/>
      <c r="Q183" s="42"/>
      <c r="R183" s="42"/>
      <c r="S183" s="42"/>
      <c r="T183" s="42"/>
      <c r="U183" s="42"/>
    </row>
    <row r="184" spans="1:21" s="40" customFormat="1">
      <c r="A184" s="67"/>
      <c r="B184" s="344" t="s">
        <v>243</v>
      </c>
      <c r="C184" s="146" t="s">
        <v>9</v>
      </c>
      <c r="D184" s="146">
        <v>1</v>
      </c>
      <c r="E184" s="182">
        <v>3</v>
      </c>
      <c r="F184" s="412"/>
      <c r="G184" s="446"/>
      <c r="H184" s="446"/>
      <c r="I184" s="446"/>
      <c r="J184" s="42"/>
      <c r="L184" s="52"/>
      <c r="M184" s="42"/>
      <c r="N184" s="42"/>
      <c r="O184" s="42"/>
      <c r="P184" s="42"/>
      <c r="Q184" s="42"/>
      <c r="R184" s="42"/>
      <c r="S184" s="42"/>
      <c r="T184" s="42"/>
      <c r="U184" s="42"/>
    </row>
    <row r="185" spans="1:21" s="40" customFormat="1">
      <c r="A185" s="67"/>
      <c r="B185" s="344" t="s">
        <v>244</v>
      </c>
      <c r="C185" s="146" t="s">
        <v>9</v>
      </c>
      <c r="D185" s="146">
        <v>1</v>
      </c>
      <c r="E185" s="182">
        <v>1</v>
      </c>
      <c r="F185" s="412"/>
      <c r="G185" s="446"/>
      <c r="H185" s="446"/>
      <c r="I185" s="446"/>
      <c r="J185" s="42"/>
      <c r="L185" s="52"/>
      <c r="M185" s="42"/>
      <c r="N185" s="42"/>
      <c r="O185" s="42"/>
      <c r="P185" s="42"/>
      <c r="Q185" s="42"/>
      <c r="R185" s="42"/>
      <c r="S185" s="42"/>
      <c r="T185" s="42"/>
      <c r="U185" s="42"/>
    </row>
    <row r="186" spans="1:21" s="40" customFormat="1">
      <c r="A186" s="67"/>
      <c r="B186" s="344" t="s">
        <v>245</v>
      </c>
      <c r="C186" s="146" t="s">
        <v>9</v>
      </c>
      <c r="D186" s="146">
        <v>1</v>
      </c>
      <c r="E186" s="182">
        <v>4</v>
      </c>
      <c r="F186" s="412"/>
      <c r="G186" s="446"/>
      <c r="H186" s="446"/>
      <c r="I186" s="446"/>
      <c r="J186" s="42"/>
      <c r="L186" s="52"/>
      <c r="M186" s="42"/>
      <c r="N186" s="42"/>
      <c r="O186" s="42"/>
      <c r="P186" s="42"/>
      <c r="Q186" s="42"/>
      <c r="R186" s="42"/>
      <c r="S186" s="42"/>
      <c r="T186" s="42"/>
      <c r="U186" s="42"/>
    </row>
    <row r="187" spans="1:21" s="40" customFormat="1" ht="30">
      <c r="A187" s="67"/>
      <c r="B187" s="345" t="s">
        <v>246</v>
      </c>
      <c r="C187" s="146" t="s">
        <v>9</v>
      </c>
      <c r="D187" s="146">
        <v>1</v>
      </c>
      <c r="E187" s="182">
        <v>48</v>
      </c>
      <c r="F187" s="412"/>
      <c r="G187" s="446"/>
      <c r="H187" s="446"/>
      <c r="I187" s="446"/>
      <c r="J187" s="42"/>
      <c r="L187" s="52"/>
      <c r="M187" s="42"/>
      <c r="N187" s="42"/>
      <c r="O187" s="42"/>
      <c r="P187" s="42"/>
      <c r="Q187" s="42"/>
      <c r="R187" s="42"/>
      <c r="S187" s="42"/>
      <c r="T187" s="42"/>
      <c r="U187" s="42"/>
    </row>
    <row r="188" spans="1:21" s="40" customFormat="1" ht="30">
      <c r="A188" s="67"/>
      <c r="B188" s="317" t="s">
        <v>247</v>
      </c>
      <c r="C188" s="146" t="s">
        <v>9</v>
      </c>
      <c r="D188" s="146">
        <v>1</v>
      </c>
      <c r="E188" s="182">
        <v>154</v>
      </c>
      <c r="F188" s="412"/>
      <c r="G188" s="446"/>
      <c r="H188" s="446"/>
      <c r="I188" s="446"/>
      <c r="J188" s="42"/>
      <c r="L188" s="52"/>
      <c r="M188" s="42"/>
      <c r="N188" s="42"/>
      <c r="O188" s="42"/>
      <c r="P188" s="42"/>
      <c r="Q188" s="42"/>
      <c r="R188" s="42"/>
      <c r="S188" s="42"/>
      <c r="T188" s="42"/>
      <c r="U188" s="42"/>
    </row>
    <row r="189" spans="1:21" s="40" customFormat="1">
      <c r="A189" s="67"/>
      <c r="B189" s="316" t="s">
        <v>245</v>
      </c>
      <c r="C189" s="146" t="s">
        <v>9</v>
      </c>
      <c r="D189" s="146">
        <v>1</v>
      </c>
      <c r="E189" s="182">
        <v>3</v>
      </c>
      <c r="F189" s="412"/>
      <c r="G189" s="446"/>
      <c r="H189" s="446"/>
      <c r="I189" s="446"/>
      <c r="J189" s="42"/>
      <c r="L189" s="52"/>
      <c r="M189" s="42"/>
      <c r="N189" s="42"/>
      <c r="O189" s="42"/>
      <c r="P189" s="42"/>
      <c r="Q189" s="42"/>
      <c r="R189" s="42"/>
      <c r="S189" s="42"/>
      <c r="T189" s="42"/>
      <c r="U189" s="42"/>
    </row>
    <row r="190" spans="1:21" s="40" customFormat="1">
      <c r="A190" s="67"/>
      <c r="B190" s="316" t="s">
        <v>245</v>
      </c>
      <c r="C190" s="146" t="s">
        <v>9</v>
      </c>
      <c r="D190" s="146">
        <v>1</v>
      </c>
      <c r="E190" s="182">
        <v>3</v>
      </c>
      <c r="F190" s="412"/>
      <c r="G190" s="446"/>
      <c r="H190" s="446"/>
      <c r="I190" s="446"/>
      <c r="J190" s="42"/>
      <c r="L190" s="52"/>
      <c r="M190" s="42"/>
      <c r="N190" s="42"/>
      <c r="O190" s="42"/>
      <c r="P190" s="42"/>
      <c r="Q190" s="42"/>
      <c r="R190" s="42"/>
      <c r="S190" s="42"/>
      <c r="T190" s="42"/>
      <c r="U190" s="42"/>
    </row>
    <row r="191" spans="1:21" s="40" customFormat="1">
      <c r="A191" s="67"/>
      <c r="B191" s="316" t="s">
        <v>248</v>
      </c>
      <c r="C191" s="146" t="s">
        <v>9</v>
      </c>
      <c r="D191" s="146">
        <v>1</v>
      </c>
      <c r="E191" s="182">
        <v>4</v>
      </c>
      <c r="F191" s="412"/>
      <c r="G191" s="446"/>
      <c r="H191" s="446"/>
      <c r="I191" s="446"/>
      <c r="J191" s="42"/>
      <c r="L191" s="52"/>
      <c r="M191" s="42"/>
      <c r="N191" s="42"/>
      <c r="O191" s="42"/>
      <c r="P191" s="42"/>
      <c r="Q191" s="42"/>
      <c r="R191" s="42"/>
      <c r="S191" s="42"/>
      <c r="T191" s="42"/>
      <c r="U191" s="42"/>
    </row>
    <row r="192" spans="1:21" s="40" customFormat="1">
      <c r="A192" s="67"/>
      <c r="B192" s="316" t="s">
        <v>249</v>
      </c>
      <c r="C192" s="146" t="s">
        <v>9</v>
      </c>
      <c r="D192" s="146">
        <v>1</v>
      </c>
      <c r="E192" s="182">
        <v>1</v>
      </c>
      <c r="F192" s="412"/>
      <c r="G192" s="446"/>
      <c r="H192" s="446"/>
      <c r="I192" s="446"/>
      <c r="J192" s="42"/>
      <c r="L192" s="52"/>
      <c r="M192" s="42"/>
      <c r="N192" s="42"/>
      <c r="O192" s="42"/>
      <c r="P192" s="42"/>
      <c r="Q192" s="42"/>
      <c r="R192" s="42"/>
      <c r="S192" s="42"/>
      <c r="T192" s="42"/>
      <c r="U192" s="42"/>
    </row>
    <row r="193" spans="1:21" s="40" customFormat="1">
      <c r="A193" s="67"/>
      <c r="B193" s="318" t="s">
        <v>250</v>
      </c>
      <c r="C193" s="146" t="s">
        <v>9</v>
      </c>
      <c r="D193" s="146">
        <v>1</v>
      </c>
      <c r="E193" s="182">
        <v>2</v>
      </c>
      <c r="F193" s="412"/>
      <c r="G193" s="446"/>
      <c r="H193" s="446"/>
      <c r="I193" s="446"/>
      <c r="J193" s="42"/>
      <c r="L193" s="52"/>
      <c r="M193" s="42"/>
      <c r="N193" s="42"/>
      <c r="O193" s="42"/>
      <c r="P193" s="42"/>
      <c r="Q193" s="42"/>
      <c r="R193" s="42"/>
      <c r="S193" s="42"/>
      <c r="T193" s="42"/>
      <c r="U193" s="42"/>
    </row>
    <row r="194" spans="1:21" s="40" customFormat="1">
      <c r="A194" s="67"/>
      <c r="B194" s="316" t="s">
        <v>251</v>
      </c>
      <c r="C194" s="146" t="s">
        <v>9</v>
      </c>
      <c r="D194" s="146">
        <v>1</v>
      </c>
      <c r="E194" s="182">
        <v>3</v>
      </c>
      <c r="F194" s="412"/>
      <c r="G194" s="446"/>
      <c r="H194" s="446"/>
      <c r="I194" s="446"/>
      <c r="J194" s="42"/>
      <c r="L194" s="52"/>
      <c r="M194" s="42"/>
      <c r="N194" s="42"/>
      <c r="O194" s="42"/>
      <c r="P194" s="42"/>
      <c r="Q194" s="42"/>
      <c r="R194" s="42"/>
      <c r="S194" s="42"/>
      <c r="T194" s="42"/>
      <c r="U194" s="42"/>
    </row>
    <row r="195" spans="1:21" s="40" customFormat="1">
      <c r="A195" s="67"/>
      <c r="B195" s="316" t="s">
        <v>252</v>
      </c>
      <c r="C195" s="146" t="s">
        <v>9</v>
      </c>
      <c r="D195" s="146">
        <v>1</v>
      </c>
      <c r="E195" s="182">
        <v>3</v>
      </c>
      <c r="F195" s="412"/>
      <c r="G195" s="446"/>
      <c r="H195" s="446"/>
      <c r="I195" s="446"/>
      <c r="J195" s="42"/>
      <c r="L195" s="52"/>
      <c r="M195" s="42"/>
      <c r="N195" s="42"/>
      <c r="O195" s="42"/>
      <c r="P195" s="42"/>
      <c r="Q195" s="42"/>
      <c r="R195" s="42"/>
      <c r="S195" s="42"/>
      <c r="T195" s="42"/>
      <c r="U195" s="42"/>
    </row>
    <row r="196" spans="1:21" s="40" customFormat="1">
      <c r="A196" s="67"/>
      <c r="B196" s="267" t="s">
        <v>84</v>
      </c>
      <c r="C196" s="299"/>
      <c r="D196" s="146"/>
      <c r="E196" s="186">
        <f>SUM(E197:E198)</f>
        <v>7</v>
      </c>
      <c r="F196" s="412"/>
      <c r="G196" s="446"/>
      <c r="H196" s="446"/>
      <c r="I196" s="446"/>
      <c r="J196" s="42"/>
      <c r="L196" s="52"/>
      <c r="M196" s="42"/>
      <c r="N196" s="42"/>
      <c r="O196" s="42"/>
      <c r="P196" s="42"/>
      <c r="Q196" s="42"/>
      <c r="R196" s="42"/>
      <c r="S196" s="42"/>
      <c r="T196" s="42"/>
      <c r="U196" s="42"/>
    </row>
    <row r="197" spans="1:21" s="40" customFormat="1">
      <c r="A197" s="67"/>
      <c r="B197" s="286" t="s">
        <v>253</v>
      </c>
      <c r="C197" s="146" t="s">
        <v>9</v>
      </c>
      <c r="D197" s="146">
        <v>1</v>
      </c>
      <c r="E197" s="182">
        <v>5</v>
      </c>
      <c r="F197" s="412"/>
      <c r="G197" s="446"/>
      <c r="H197" s="446"/>
      <c r="I197" s="446"/>
      <c r="J197" s="42"/>
      <c r="L197" s="52"/>
      <c r="M197" s="42"/>
      <c r="N197" s="42"/>
      <c r="O197" s="42"/>
      <c r="P197" s="42"/>
      <c r="Q197" s="42"/>
      <c r="R197" s="42"/>
      <c r="S197" s="42"/>
      <c r="T197" s="42"/>
      <c r="U197" s="42"/>
    </row>
    <row r="198" spans="1:21" s="4" customFormat="1" ht="18.75" customHeight="1">
      <c r="A198" s="289"/>
      <c r="B198" s="319" t="s">
        <v>254</v>
      </c>
      <c r="C198" s="146" t="s">
        <v>9</v>
      </c>
      <c r="D198" s="146">
        <v>1</v>
      </c>
      <c r="E198" s="182">
        <v>2</v>
      </c>
      <c r="F198" s="412"/>
      <c r="G198" s="435"/>
      <c r="H198" s="435"/>
      <c r="I198" s="435"/>
      <c r="J198" s="7"/>
      <c r="L198" s="27"/>
      <c r="M198" s="7"/>
      <c r="N198" s="7"/>
      <c r="O198" s="7"/>
      <c r="P198" s="7"/>
      <c r="Q198" s="7"/>
      <c r="R198" s="7"/>
      <c r="S198" s="7"/>
      <c r="T198" s="7"/>
      <c r="U198" s="7"/>
    </row>
    <row r="199" spans="1:21" s="4" customFormat="1" ht="15.75" customHeight="1">
      <c r="A199" s="289"/>
      <c r="B199" s="321" t="s">
        <v>50</v>
      </c>
      <c r="C199" s="132" t="s">
        <v>74</v>
      </c>
      <c r="D199" s="245"/>
      <c r="E199" s="322">
        <f>SUM(E200:E210)</f>
        <v>6244</v>
      </c>
      <c r="F199" s="412"/>
      <c r="G199" s="32"/>
      <c r="H199" s="22"/>
      <c r="L199" s="27"/>
      <c r="M199" s="7"/>
      <c r="N199" s="7"/>
      <c r="O199" s="7"/>
      <c r="P199" s="7"/>
      <c r="Q199" s="7"/>
      <c r="R199" s="7"/>
      <c r="S199" s="7"/>
      <c r="T199" s="7"/>
      <c r="U199" s="7"/>
    </row>
    <row r="200" spans="1:21" s="40" customFormat="1" ht="45">
      <c r="A200" s="67"/>
      <c r="B200" s="320" t="s">
        <v>60</v>
      </c>
      <c r="C200" s="146" t="s">
        <v>9</v>
      </c>
      <c r="D200" s="146">
        <v>1</v>
      </c>
      <c r="E200" s="323">
        <v>290</v>
      </c>
      <c r="F200" s="412"/>
      <c r="G200" s="54"/>
      <c r="H200" s="50"/>
      <c r="L200" s="52"/>
      <c r="M200" s="42"/>
      <c r="N200" s="42"/>
      <c r="O200" s="42"/>
      <c r="P200" s="42"/>
      <c r="Q200" s="42"/>
      <c r="R200" s="42"/>
      <c r="S200" s="42"/>
      <c r="T200" s="42"/>
      <c r="U200" s="42"/>
    </row>
    <row r="201" spans="1:21" s="40" customFormat="1" ht="30">
      <c r="A201" s="67"/>
      <c r="B201" s="320" t="s">
        <v>255</v>
      </c>
      <c r="C201" s="146" t="s">
        <v>9</v>
      </c>
      <c r="D201" s="146">
        <v>1</v>
      </c>
      <c r="E201" s="323">
        <v>12</v>
      </c>
      <c r="F201" s="412"/>
      <c r="G201" s="54"/>
      <c r="H201" s="50"/>
      <c r="L201" s="52"/>
      <c r="M201" s="42"/>
      <c r="N201" s="42"/>
      <c r="O201" s="42"/>
      <c r="P201" s="42"/>
      <c r="Q201" s="42"/>
      <c r="R201" s="42"/>
      <c r="S201" s="42"/>
      <c r="T201" s="42"/>
      <c r="U201" s="42"/>
    </row>
    <row r="202" spans="1:21" s="40" customFormat="1" ht="30">
      <c r="A202" s="67"/>
      <c r="B202" s="320" t="s">
        <v>256</v>
      </c>
      <c r="C202" s="146" t="s">
        <v>9</v>
      </c>
      <c r="D202" s="146">
        <v>1</v>
      </c>
      <c r="E202" s="323">
        <v>12</v>
      </c>
      <c r="F202" s="412"/>
      <c r="G202" s="54"/>
      <c r="H202" s="50"/>
      <c r="L202" s="52"/>
      <c r="M202" s="42"/>
      <c r="N202" s="42"/>
      <c r="O202" s="42"/>
      <c r="P202" s="42"/>
      <c r="Q202" s="42"/>
      <c r="R202" s="42"/>
      <c r="S202" s="42"/>
      <c r="T202" s="42"/>
      <c r="U202" s="42"/>
    </row>
    <row r="203" spans="1:21" s="40" customFormat="1" ht="45">
      <c r="A203" s="67"/>
      <c r="B203" s="285" t="s">
        <v>257</v>
      </c>
      <c r="C203" s="146" t="s">
        <v>9</v>
      </c>
      <c r="D203" s="146">
        <v>1</v>
      </c>
      <c r="E203" s="323">
        <v>102</v>
      </c>
      <c r="F203" s="412"/>
      <c r="G203" s="54"/>
      <c r="H203" s="50"/>
      <c r="L203" s="52"/>
      <c r="M203" s="42"/>
      <c r="N203" s="42"/>
      <c r="O203" s="42"/>
      <c r="P203" s="42"/>
      <c r="Q203" s="42"/>
      <c r="R203" s="42"/>
      <c r="S203" s="42"/>
      <c r="T203" s="42"/>
      <c r="U203" s="42"/>
    </row>
    <row r="204" spans="1:21" s="40" customFormat="1" ht="60">
      <c r="A204" s="67"/>
      <c r="B204" s="285" t="s">
        <v>258</v>
      </c>
      <c r="C204" s="146" t="s">
        <v>9</v>
      </c>
      <c r="D204" s="146">
        <v>1</v>
      </c>
      <c r="E204" s="323">
        <v>853</v>
      </c>
      <c r="F204" s="412"/>
      <c r="G204" s="54"/>
      <c r="H204" s="50"/>
      <c r="L204" s="52"/>
      <c r="M204" s="42"/>
      <c r="N204" s="42"/>
      <c r="O204" s="42"/>
      <c r="P204" s="42"/>
      <c r="Q204" s="42"/>
      <c r="R204" s="42"/>
      <c r="S204" s="42"/>
      <c r="T204" s="42"/>
      <c r="U204" s="42"/>
    </row>
    <row r="205" spans="1:21" s="40" customFormat="1" ht="90">
      <c r="A205" s="67"/>
      <c r="B205" s="285" t="s">
        <v>259</v>
      </c>
      <c r="C205" s="146" t="s">
        <v>9</v>
      </c>
      <c r="D205" s="327">
        <v>1</v>
      </c>
      <c r="E205" s="188">
        <v>1157</v>
      </c>
      <c r="F205" s="412"/>
      <c r="G205" s="54"/>
      <c r="H205" s="50"/>
      <c r="L205" s="52"/>
      <c r="M205" s="42"/>
      <c r="N205" s="42"/>
      <c r="O205" s="42"/>
      <c r="P205" s="42"/>
      <c r="Q205" s="42"/>
      <c r="R205" s="42"/>
      <c r="S205" s="42"/>
      <c r="T205" s="42"/>
      <c r="U205" s="42"/>
    </row>
    <row r="206" spans="1:21" s="40" customFormat="1">
      <c r="A206" s="67"/>
      <c r="B206" s="390" t="s">
        <v>317</v>
      </c>
      <c r="C206" s="146" t="s">
        <v>9</v>
      </c>
      <c r="D206" s="327">
        <v>1</v>
      </c>
      <c r="E206" s="188">
        <v>3340</v>
      </c>
      <c r="F206" s="412"/>
      <c r="G206" s="54"/>
      <c r="H206" s="50"/>
      <c r="L206" s="52"/>
      <c r="M206" s="42"/>
      <c r="N206" s="42"/>
      <c r="O206" s="42"/>
      <c r="P206" s="42"/>
      <c r="Q206" s="42"/>
      <c r="R206" s="42"/>
      <c r="S206" s="42"/>
      <c r="T206" s="42"/>
      <c r="U206" s="42"/>
    </row>
    <row r="207" spans="1:21" s="40" customFormat="1" ht="47.25">
      <c r="A207" s="67"/>
      <c r="B207" s="393" t="s">
        <v>367</v>
      </c>
      <c r="C207" s="146" t="s">
        <v>9</v>
      </c>
      <c r="D207" s="327">
        <v>1</v>
      </c>
      <c r="E207" s="188">
        <v>300</v>
      </c>
      <c r="F207" s="412"/>
      <c r="G207" s="54"/>
      <c r="H207" s="50"/>
      <c r="L207" s="52"/>
      <c r="M207" s="42"/>
      <c r="N207" s="42"/>
      <c r="O207" s="42"/>
      <c r="P207" s="42"/>
      <c r="Q207" s="42"/>
      <c r="R207" s="42"/>
      <c r="S207" s="42"/>
      <c r="T207" s="42"/>
      <c r="U207" s="42"/>
    </row>
    <row r="208" spans="1:21" s="98" customFormat="1" ht="47.25">
      <c r="A208" s="294"/>
      <c r="B208" s="429" t="s">
        <v>384</v>
      </c>
      <c r="C208" s="118" t="s">
        <v>9</v>
      </c>
      <c r="D208" s="430">
        <v>1</v>
      </c>
      <c r="E208" s="198">
        <v>100</v>
      </c>
      <c r="F208" s="412"/>
      <c r="G208" s="99"/>
      <c r="H208" s="102"/>
      <c r="L208" s="224"/>
      <c r="M208" s="203"/>
      <c r="N208" s="203"/>
      <c r="O208" s="203"/>
      <c r="P208" s="203"/>
      <c r="Q208" s="203"/>
      <c r="R208" s="203"/>
      <c r="S208" s="203"/>
      <c r="T208" s="203"/>
      <c r="U208" s="203"/>
    </row>
    <row r="209" spans="1:21" s="98" customFormat="1" ht="47.25">
      <c r="A209" s="294"/>
      <c r="B209" s="429" t="s">
        <v>385</v>
      </c>
      <c r="C209" s="118" t="s">
        <v>9</v>
      </c>
      <c r="D209" s="430">
        <v>1</v>
      </c>
      <c r="E209" s="198">
        <v>60</v>
      </c>
      <c r="F209" s="412"/>
      <c r="G209" s="99"/>
      <c r="H209" s="102"/>
      <c r="L209" s="224"/>
      <c r="M209" s="203"/>
      <c r="N209" s="203"/>
      <c r="O209" s="203"/>
      <c r="P209" s="203"/>
      <c r="Q209" s="203"/>
      <c r="R209" s="203"/>
      <c r="S209" s="203"/>
      <c r="T209" s="203"/>
      <c r="U209" s="203"/>
    </row>
    <row r="210" spans="1:21" s="98" customFormat="1" ht="47.25">
      <c r="A210" s="294"/>
      <c r="B210" s="429" t="s">
        <v>60</v>
      </c>
      <c r="C210" s="118" t="s">
        <v>9</v>
      </c>
      <c r="D210" s="430">
        <v>1</v>
      </c>
      <c r="E210" s="198">
        <v>18</v>
      </c>
      <c r="F210" s="412"/>
      <c r="G210" s="99"/>
      <c r="H210" s="102"/>
      <c r="L210" s="224"/>
      <c r="M210" s="203"/>
      <c r="N210" s="203"/>
      <c r="O210" s="203"/>
      <c r="P210" s="203"/>
      <c r="Q210" s="203"/>
      <c r="R210" s="203"/>
      <c r="S210" s="203"/>
      <c r="T210" s="203"/>
      <c r="U210" s="203"/>
    </row>
    <row r="211" spans="1:21" s="4" customFormat="1" ht="18.75" customHeight="1">
      <c r="A211" s="481" t="s">
        <v>11</v>
      </c>
      <c r="B211" s="482"/>
      <c r="C211" s="482"/>
      <c r="D211" s="324"/>
      <c r="E211" s="352">
        <f>E212</f>
        <v>77165</v>
      </c>
      <c r="F211" s="412"/>
      <c r="G211" s="32"/>
      <c r="H211" s="3"/>
      <c r="J211" s="21"/>
      <c r="L211" s="21"/>
    </row>
    <row r="212" spans="1:21" s="4" customFormat="1" ht="24" customHeight="1">
      <c r="A212" s="325"/>
      <c r="B212" s="131" t="s">
        <v>12</v>
      </c>
      <c r="C212" s="176" t="s">
        <v>13</v>
      </c>
      <c r="D212" s="131"/>
      <c r="E212" s="290">
        <f>SUM(E213:E214)</f>
        <v>77165</v>
      </c>
      <c r="F212" s="412"/>
      <c r="G212" s="32"/>
      <c r="H212" s="3"/>
      <c r="J212" s="21"/>
      <c r="L212" s="21"/>
    </row>
    <row r="213" spans="1:21" s="4" customFormat="1" ht="17.25" customHeight="1">
      <c r="A213" s="325"/>
      <c r="B213" s="326" t="s">
        <v>14</v>
      </c>
      <c r="C213" s="146" t="s">
        <v>9</v>
      </c>
      <c r="D213" s="327">
        <v>1</v>
      </c>
      <c r="E213" s="182">
        <v>76665</v>
      </c>
      <c r="F213" s="412"/>
      <c r="G213" s="32"/>
      <c r="H213" s="3"/>
      <c r="J213" s="21"/>
      <c r="L213" s="21"/>
    </row>
    <row r="214" spans="1:21" s="4" customFormat="1" ht="17.25" customHeight="1">
      <c r="A214" s="325"/>
      <c r="B214" s="285" t="s">
        <v>260</v>
      </c>
      <c r="C214" s="146" t="s">
        <v>9</v>
      </c>
      <c r="D214" s="327">
        <v>1</v>
      </c>
      <c r="E214" s="182">
        <v>500</v>
      </c>
      <c r="F214" s="412"/>
      <c r="G214" s="32"/>
      <c r="H214" s="3"/>
      <c r="J214" s="21"/>
      <c r="L214" s="21"/>
    </row>
    <row r="215" spans="1:21" s="98" customFormat="1" ht="21.75" customHeight="1">
      <c r="A215" s="485" t="s">
        <v>15</v>
      </c>
      <c r="B215" s="486"/>
      <c r="C215" s="486"/>
      <c r="D215" s="486"/>
      <c r="E215" s="128">
        <f>E238+E224+E232+E227+E216+E221</f>
        <v>6492</v>
      </c>
      <c r="F215" s="412"/>
      <c r="G215" s="99"/>
      <c r="H215" s="112"/>
      <c r="J215" s="389"/>
    </row>
    <row r="216" spans="1:21" s="98" customFormat="1">
      <c r="A216" s="409"/>
      <c r="B216" s="131" t="s">
        <v>34</v>
      </c>
      <c r="C216" s="176"/>
      <c r="D216" s="131"/>
      <c r="E216" s="290">
        <f>SUM(E217:E220)</f>
        <v>442</v>
      </c>
      <c r="F216" s="412"/>
      <c r="G216" s="99"/>
      <c r="H216" s="112"/>
      <c r="J216" s="389"/>
    </row>
    <row r="217" spans="1:21" s="4" customFormat="1" ht="31.5">
      <c r="A217" s="445"/>
      <c r="B217" s="363" t="s">
        <v>330</v>
      </c>
      <c r="C217" s="146" t="s">
        <v>9</v>
      </c>
      <c r="D217" s="327">
        <v>1</v>
      </c>
      <c r="E217" s="182">
        <v>120</v>
      </c>
      <c r="F217" s="412"/>
      <c r="G217" s="32"/>
      <c r="H217" s="3"/>
      <c r="J217" s="1"/>
    </row>
    <row r="218" spans="1:21" s="4" customFormat="1" ht="31.5">
      <c r="A218" s="445"/>
      <c r="B218" s="363" t="s">
        <v>328</v>
      </c>
      <c r="C218" s="146" t="s">
        <v>9</v>
      </c>
      <c r="D218" s="327">
        <v>1</v>
      </c>
      <c r="E218" s="182">
        <v>88</v>
      </c>
      <c r="F218" s="412"/>
      <c r="G218" s="32"/>
      <c r="H218" s="3"/>
      <c r="J218" s="1"/>
    </row>
    <row r="219" spans="1:21" s="4" customFormat="1" ht="31.5">
      <c r="A219" s="445"/>
      <c r="B219" s="363" t="s">
        <v>329</v>
      </c>
      <c r="C219" s="146" t="s">
        <v>9</v>
      </c>
      <c r="D219" s="327">
        <v>1</v>
      </c>
      <c r="E219" s="182">
        <v>34</v>
      </c>
      <c r="F219" s="412"/>
      <c r="G219" s="32"/>
      <c r="H219" s="3"/>
      <c r="J219" s="1"/>
    </row>
    <row r="220" spans="1:21" s="4" customFormat="1" ht="31.5">
      <c r="A220" s="445"/>
      <c r="B220" s="363" t="s">
        <v>338</v>
      </c>
      <c r="C220" s="146" t="s">
        <v>9</v>
      </c>
      <c r="D220" s="327">
        <v>1</v>
      </c>
      <c r="E220" s="182">
        <v>200</v>
      </c>
      <c r="F220" s="412"/>
      <c r="G220" s="32"/>
      <c r="H220" s="3"/>
      <c r="J220" s="1"/>
    </row>
    <row r="221" spans="1:21" s="4" customFormat="1">
      <c r="A221" s="445"/>
      <c r="B221" s="290" t="s">
        <v>414</v>
      </c>
      <c r="C221" s="176" t="s">
        <v>413</v>
      </c>
      <c r="D221" s="131"/>
      <c r="E221" s="290">
        <f>E222</f>
        <v>22</v>
      </c>
      <c r="F221" s="412"/>
      <c r="G221" s="32"/>
      <c r="H221" s="3"/>
      <c r="J221" s="1"/>
    </row>
    <row r="222" spans="1:21" s="4" customFormat="1">
      <c r="A222" s="445"/>
      <c r="B222" s="301" t="s">
        <v>41</v>
      </c>
      <c r="C222" s="146"/>
      <c r="D222" s="327"/>
      <c r="E222" s="186">
        <f>E223</f>
        <v>22</v>
      </c>
      <c r="F222" s="412"/>
      <c r="G222" s="32"/>
      <c r="H222" s="3"/>
      <c r="J222" s="1"/>
    </row>
    <row r="223" spans="1:21" s="4" customFormat="1">
      <c r="A223" s="445"/>
      <c r="B223" s="363" t="s">
        <v>415</v>
      </c>
      <c r="C223" s="146" t="s">
        <v>9</v>
      </c>
      <c r="D223" s="327">
        <v>1</v>
      </c>
      <c r="E223" s="182">
        <v>22</v>
      </c>
      <c r="F223" s="412"/>
      <c r="G223" s="32"/>
      <c r="H223" s="3"/>
      <c r="J223" s="1"/>
    </row>
    <row r="224" spans="1:21" s="40" customFormat="1" ht="15.75" customHeight="1">
      <c r="A224" s="70"/>
      <c r="B224" s="290" t="s">
        <v>39</v>
      </c>
      <c r="C224" s="176" t="s">
        <v>38</v>
      </c>
      <c r="D224" s="131"/>
      <c r="E224" s="290">
        <f>E225</f>
        <v>2481</v>
      </c>
      <c r="F224" s="412"/>
      <c r="G224" s="54"/>
      <c r="H224" s="39"/>
      <c r="J224" s="36"/>
    </row>
    <row r="225" spans="1:10" s="40" customFormat="1" ht="15.75" customHeight="1">
      <c r="A225" s="70"/>
      <c r="B225" s="301" t="s">
        <v>129</v>
      </c>
      <c r="C225" s="328"/>
      <c r="D225" s="159"/>
      <c r="E225" s="160">
        <f>E226</f>
        <v>2481</v>
      </c>
      <c r="F225" s="412"/>
      <c r="G225" s="54"/>
      <c r="H225" s="39"/>
      <c r="J225" s="36"/>
    </row>
    <row r="226" spans="1:10" s="40" customFormat="1" ht="15.75" customHeight="1">
      <c r="A226" s="70"/>
      <c r="B226" s="346" t="s">
        <v>290</v>
      </c>
      <c r="C226" s="146" t="s">
        <v>9</v>
      </c>
      <c r="D226" s="327">
        <v>1</v>
      </c>
      <c r="E226" s="182">
        <v>2481</v>
      </c>
      <c r="F226" s="412"/>
      <c r="G226" s="54"/>
      <c r="H226" s="39"/>
      <c r="J226" s="36"/>
    </row>
    <row r="227" spans="1:10" s="40" customFormat="1" ht="15.75" customHeight="1">
      <c r="A227" s="70"/>
      <c r="B227" s="290" t="s">
        <v>291</v>
      </c>
      <c r="C227" s="176" t="s">
        <v>292</v>
      </c>
      <c r="D227" s="131"/>
      <c r="E227" s="160">
        <f>E228+E230</f>
        <v>25</v>
      </c>
      <c r="F227" s="412"/>
      <c r="G227" s="54"/>
      <c r="H227" s="39"/>
      <c r="J227" s="36"/>
    </row>
    <row r="228" spans="1:10" s="40" customFormat="1" ht="15.75" customHeight="1">
      <c r="A228" s="70"/>
      <c r="B228" s="301" t="s">
        <v>134</v>
      </c>
      <c r="C228" s="146"/>
      <c r="D228" s="146"/>
      <c r="E228" s="182">
        <f>E229</f>
        <v>9</v>
      </c>
      <c r="F228" s="412"/>
      <c r="G228" s="54"/>
      <c r="H228" s="39"/>
      <c r="J228" s="36"/>
    </row>
    <row r="229" spans="1:10" s="40" customFormat="1" ht="15.75" customHeight="1">
      <c r="A229" s="70"/>
      <c r="B229" s="162" t="s">
        <v>293</v>
      </c>
      <c r="C229" s="146" t="s">
        <v>9</v>
      </c>
      <c r="D229" s="327">
        <v>1</v>
      </c>
      <c r="E229" s="182">
        <v>9</v>
      </c>
      <c r="F229" s="412"/>
      <c r="G229" s="54"/>
      <c r="H229" s="39"/>
      <c r="J229" s="36"/>
    </row>
    <row r="230" spans="1:10" s="40" customFormat="1" ht="15.75" customHeight="1">
      <c r="A230" s="70"/>
      <c r="B230" s="301" t="s">
        <v>297</v>
      </c>
      <c r="C230" s="146"/>
      <c r="D230" s="327"/>
      <c r="E230" s="186">
        <f>E231</f>
        <v>16</v>
      </c>
      <c r="F230" s="412"/>
      <c r="G230" s="54"/>
      <c r="H230" s="39"/>
      <c r="J230" s="36"/>
    </row>
    <row r="231" spans="1:10" s="40" customFormat="1" ht="15.75" customHeight="1">
      <c r="A231" s="70"/>
      <c r="B231" s="350" t="s">
        <v>298</v>
      </c>
      <c r="C231" s="146" t="s">
        <v>9</v>
      </c>
      <c r="D231" s="327">
        <v>1</v>
      </c>
      <c r="E231" s="182">
        <v>16</v>
      </c>
      <c r="F231" s="412"/>
      <c r="G231" s="54"/>
      <c r="H231" s="39"/>
      <c r="J231" s="36"/>
    </row>
    <row r="232" spans="1:10" s="4" customFormat="1" ht="15.75" customHeight="1">
      <c r="A232" s="445"/>
      <c r="B232" s="131" t="s">
        <v>22</v>
      </c>
      <c r="C232" s="236" t="s">
        <v>36</v>
      </c>
      <c r="D232" s="131"/>
      <c r="E232" s="349">
        <f>E235+E233</f>
        <v>474</v>
      </c>
      <c r="F232" s="412"/>
      <c r="G232" s="32"/>
      <c r="H232" s="3"/>
      <c r="J232" s="1"/>
    </row>
    <row r="233" spans="1:10" s="4" customFormat="1" ht="15.75" customHeight="1">
      <c r="A233" s="445"/>
      <c r="B233" s="348" t="s">
        <v>52</v>
      </c>
      <c r="C233" s="250"/>
      <c r="D233" s="159"/>
      <c r="E233" s="349">
        <f>E234</f>
        <v>389</v>
      </c>
      <c r="F233" s="412"/>
      <c r="G233" s="32"/>
      <c r="H233" s="3"/>
      <c r="J233" s="1"/>
    </row>
    <row r="234" spans="1:10" s="40" customFormat="1">
      <c r="A234" s="70"/>
      <c r="B234" s="347" t="s">
        <v>296</v>
      </c>
      <c r="C234" s="146" t="s">
        <v>9</v>
      </c>
      <c r="D234" s="146">
        <v>1</v>
      </c>
      <c r="E234" s="239">
        <v>389</v>
      </c>
      <c r="F234" s="412"/>
      <c r="G234" s="54"/>
      <c r="H234" s="39"/>
      <c r="J234" s="36"/>
    </row>
    <row r="235" spans="1:10" s="4" customFormat="1" ht="15.75" customHeight="1">
      <c r="A235" s="445"/>
      <c r="B235" s="159" t="s">
        <v>43</v>
      </c>
      <c r="C235" s="146"/>
      <c r="D235" s="146"/>
      <c r="E235" s="183">
        <f>SUM(E236:E237)</f>
        <v>85</v>
      </c>
      <c r="F235" s="412"/>
      <c r="G235" s="32"/>
      <c r="H235" s="3"/>
      <c r="J235" s="1"/>
    </row>
    <row r="236" spans="1:10" s="4" customFormat="1" ht="15.75" customHeight="1">
      <c r="A236" s="445"/>
      <c r="B236" s="253" t="s">
        <v>294</v>
      </c>
      <c r="C236" s="146" t="s">
        <v>9</v>
      </c>
      <c r="D236" s="146">
        <v>1</v>
      </c>
      <c r="E236" s="182">
        <v>14</v>
      </c>
      <c r="F236" s="412"/>
      <c r="G236" s="32"/>
      <c r="H236" s="3"/>
      <c r="J236" s="1"/>
    </row>
    <row r="237" spans="1:10" s="4" customFormat="1">
      <c r="A237" s="445"/>
      <c r="B237" s="257" t="s">
        <v>295</v>
      </c>
      <c r="C237" s="146" t="s">
        <v>9</v>
      </c>
      <c r="D237" s="146">
        <v>4</v>
      </c>
      <c r="E237" s="182">
        <v>71</v>
      </c>
      <c r="F237" s="412"/>
      <c r="G237" s="32"/>
      <c r="H237" s="3"/>
      <c r="J237" s="1"/>
    </row>
    <row r="238" spans="1:10" s="4" customFormat="1" ht="15.75" customHeight="1">
      <c r="A238" s="445"/>
      <c r="B238" s="131" t="s">
        <v>7</v>
      </c>
      <c r="C238" s="176" t="s">
        <v>8</v>
      </c>
      <c r="D238" s="131"/>
      <c r="E238" s="290">
        <f>E239+E275+E287+E289+E241</f>
        <v>3048</v>
      </c>
      <c r="F238" s="412"/>
      <c r="G238" s="329"/>
      <c r="H238" s="3"/>
      <c r="J238" s="1"/>
    </row>
    <row r="239" spans="1:10" s="4" customFormat="1" ht="15.75" customHeight="1">
      <c r="A239" s="445"/>
      <c r="B239" s="303" t="s">
        <v>65</v>
      </c>
      <c r="C239" s="328"/>
      <c r="D239" s="328"/>
      <c r="E239" s="160">
        <f>E240</f>
        <v>890</v>
      </c>
      <c r="F239" s="412"/>
      <c r="G239" s="329"/>
      <c r="H239" s="3"/>
      <c r="J239" s="1"/>
    </row>
    <row r="240" spans="1:10" s="4" customFormat="1" ht="15.75" customHeight="1">
      <c r="A240" s="445"/>
      <c r="B240" s="330" t="s">
        <v>83</v>
      </c>
      <c r="C240" s="146" t="s">
        <v>9</v>
      </c>
      <c r="D240" s="146">
        <v>1</v>
      </c>
      <c r="E240" s="331">
        <v>890</v>
      </c>
      <c r="F240" s="412"/>
      <c r="G240" s="329"/>
      <c r="H240" s="3"/>
      <c r="J240" s="1"/>
    </row>
    <row r="241" spans="1:10" s="4" customFormat="1" ht="15.75" customHeight="1">
      <c r="A241" s="445"/>
      <c r="B241" s="303" t="s">
        <v>79</v>
      </c>
      <c r="C241" s="146"/>
      <c r="D241" s="146"/>
      <c r="E241" s="333">
        <f>SUM(E242:E274)</f>
        <v>1089</v>
      </c>
      <c r="F241" s="412"/>
      <c r="G241" s="329"/>
      <c r="H241" s="3"/>
      <c r="J241" s="1"/>
    </row>
    <row r="242" spans="1:10" s="4" customFormat="1" ht="15.75" customHeight="1">
      <c r="A242" s="445"/>
      <c r="B242" s="337" t="s">
        <v>264</v>
      </c>
      <c r="C242" s="146" t="s">
        <v>9</v>
      </c>
      <c r="D242" s="146">
        <v>1</v>
      </c>
      <c r="E242" s="331">
        <v>17</v>
      </c>
      <c r="F242" s="412"/>
      <c r="G242" s="329"/>
      <c r="H242" s="3"/>
      <c r="J242" s="1"/>
    </row>
    <row r="243" spans="1:10" s="4" customFormat="1" ht="15.75" customHeight="1">
      <c r="A243" s="445"/>
      <c r="B243" s="338" t="s">
        <v>265</v>
      </c>
      <c r="C243" s="146" t="s">
        <v>9</v>
      </c>
      <c r="D243" s="146">
        <v>1</v>
      </c>
      <c r="E243" s="331">
        <v>9</v>
      </c>
      <c r="F243" s="412"/>
      <c r="G243" s="329"/>
      <c r="H243" s="3"/>
      <c r="J243" s="1"/>
    </row>
    <row r="244" spans="1:10" s="4" customFormat="1" ht="15.75" customHeight="1">
      <c r="A244" s="445"/>
      <c r="B244" s="337" t="s">
        <v>266</v>
      </c>
      <c r="C244" s="146" t="s">
        <v>9</v>
      </c>
      <c r="D244" s="146">
        <v>1</v>
      </c>
      <c r="E244" s="331">
        <v>149</v>
      </c>
      <c r="F244" s="412"/>
      <c r="G244" s="329"/>
      <c r="H244" s="3"/>
      <c r="J244" s="1"/>
    </row>
    <row r="245" spans="1:10" s="4" customFormat="1" ht="15.75" customHeight="1">
      <c r="A245" s="445"/>
      <c r="B245" s="339" t="s">
        <v>267</v>
      </c>
      <c r="C245" s="146" t="s">
        <v>9</v>
      </c>
      <c r="D245" s="146">
        <v>1</v>
      </c>
      <c r="E245" s="331">
        <v>9</v>
      </c>
      <c r="F245" s="412"/>
      <c r="G245" s="329"/>
      <c r="H245" s="3"/>
      <c r="J245" s="1"/>
    </row>
    <row r="246" spans="1:10" s="4" customFormat="1" ht="15.75" customHeight="1">
      <c r="A246" s="445"/>
      <c r="B246" s="300" t="s">
        <v>268</v>
      </c>
      <c r="C246" s="146" t="s">
        <v>9</v>
      </c>
      <c r="D246" s="146">
        <v>1</v>
      </c>
      <c r="E246" s="331">
        <v>13</v>
      </c>
      <c r="F246" s="412"/>
      <c r="G246" s="329"/>
      <c r="H246" s="3"/>
      <c r="J246" s="1"/>
    </row>
    <row r="247" spans="1:10" s="4" customFormat="1" ht="15.75" customHeight="1">
      <c r="A247" s="445"/>
      <c r="B247" s="340" t="s">
        <v>267</v>
      </c>
      <c r="C247" s="146" t="s">
        <v>9</v>
      </c>
      <c r="D247" s="146">
        <v>1</v>
      </c>
      <c r="E247" s="331">
        <v>9</v>
      </c>
      <c r="F247" s="412"/>
      <c r="G247" s="329"/>
      <c r="H247" s="3"/>
      <c r="J247" s="1"/>
    </row>
    <row r="248" spans="1:10" s="4" customFormat="1" ht="15.75" customHeight="1">
      <c r="A248" s="445"/>
      <c r="B248" s="340" t="s">
        <v>268</v>
      </c>
      <c r="C248" s="146" t="s">
        <v>9</v>
      </c>
      <c r="D248" s="146">
        <v>1</v>
      </c>
      <c r="E248" s="331">
        <v>13</v>
      </c>
      <c r="F248" s="412"/>
      <c r="G248" s="329"/>
      <c r="H248" s="3"/>
      <c r="J248" s="1"/>
    </row>
    <row r="249" spans="1:10" s="4" customFormat="1" ht="15.75" customHeight="1">
      <c r="A249" s="445"/>
      <c r="B249" s="340" t="s">
        <v>267</v>
      </c>
      <c r="C249" s="146" t="s">
        <v>9</v>
      </c>
      <c r="D249" s="146">
        <v>1</v>
      </c>
      <c r="E249" s="331">
        <v>37</v>
      </c>
      <c r="F249" s="412"/>
      <c r="G249" s="329"/>
      <c r="H249" s="3"/>
      <c r="J249" s="1"/>
    </row>
    <row r="250" spans="1:10" s="4" customFormat="1" ht="15.75" customHeight="1">
      <c r="A250" s="445"/>
      <c r="B250" s="340" t="s">
        <v>268</v>
      </c>
      <c r="C250" s="146" t="s">
        <v>9</v>
      </c>
      <c r="D250" s="146">
        <v>1</v>
      </c>
      <c r="E250" s="331">
        <v>58</v>
      </c>
      <c r="F250" s="412"/>
      <c r="G250" s="329"/>
      <c r="H250" s="3"/>
      <c r="J250" s="1"/>
    </row>
    <row r="251" spans="1:10" s="4" customFormat="1" ht="15.75" customHeight="1">
      <c r="A251" s="445"/>
      <c r="B251" s="340" t="s">
        <v>267</v>
      </c>
      <c r="C251" s="146" t="s">
        <v>9</v>
      </c>
      <c r="D251" s="146">
        <v>1</v>
      </c>
      <c r="E251" s="331">
        <v>9</v>
      </c>
      <c r="F251" s="412"/>
      <c r="G251" s="329"/>
      <c r="H251" s="3"/>
      <c r="J251" s="1"/>
    </row>
    <row r="252" spans="1:10" s="4" customFormat="1" ht="15.75" customHeight="1">
      <c r="A252" s="445"/>
      <c r="B252" s="341" t="s">
        <v>269</v>
      </c>
      <c r="C252" s="146" t="s">
        <v>9</v>
      </c>
      <c r="D252" s="146">
        <v>1</v>
      </c>
      <c r="E252" s="331">
        <v>5</v>
      </c>
      <c r="F252" s="412"/>
      <c r="G252" s="329"/>
      <c r="H252" s="3"/>
      <c r="J252" s="1"/>
    </row>
    <row r="253" spans="1:10" s="4" customFormat="1" ht="15.75" customHeight="1">
      <c r="A253" s="445"/>
      <c r="B253" s="300" t="s">
        <v>270</v>
      </c>
      <c r="C253" s="146" t="s">
        <v>9</v>
      </c>
      <c r="D253" s="146">
        <v>1</v>
      </c>
      <c r="E253" s="331">
        <v>2</v>
      </c>
      <c r="F253" s="412"/>
      <c r="G253" s="329"/>
      <c r="H253" s="3"/>
      <c r="J253" s="1"/>
    </row>
    <row r="254" spans="1:10" s="4" customFormat="1" ht="15.75" customHeight="1">
      <c r="A254" s="445"/>
      <c r="B254" s="340" t="s">
        <v>271</v>
      </c>
      <c r="C254" s="146" t="s">
        <v>9</v>
      </c>
      <c r="D254" s="146">
        <v>1</v>
      </c>
      <c r="E254" s="331">
        <v>14</v>
      </c>
      <c r="F254" s="412"/>
      <c r="G254" s="329"/>
      <c r="H254" s="3"/>
      <c r="J254" s="1"/>
    </row>
    <row r="255" spans="1:10" s="4" customFormat="1" ht="15.75" customHeight="1">
      <c r="A255" s="445"/>
      <c r="B255" s="340" t="s">
        <v>272</v>
      </c>
      <c r="C255" s="146" t="s">
        <v>9</v>
      </c>
      <c r="D255" s="146">
        <v>1</v>
      </c>
      <c r="E255" s="331">
        <v>13</v>
      </c>
      <c r="F255" s="412"/>
      <c r="G255" s="329"/>
      <c r="H255" s="3"/>
      <c r="J255" s="1"/>
    </row>
    <row r="256" spans="1:10" s="4" customFormat="1" ht="15.75" customHeight="1">
      <c r="A256" s="445"/>
      <c r="B256" s="340" t="s">
        <v>273</v>
      </c>
      <c r="C256" s="146" t="s">
        <v>9</v>
      </c>
      <c r="D256" s="146">
        <v>1</v>
      </c>
      <c r="E256" s="331">
        <v>117</v>
      </c>
      <c r="F256" s="412"/>
      <c r="G256" s="329"/>
      <c r="H256" s="3"/>
      <c r="J256" s="1"/>
    </row>
    <row r="257" spans="1:10" s="4" customFormat="1" ht="15.75" customHeight="1">
      <c r="A257" s="445"/>
      <c r="B257" s="340" t="s">
        <v>274</v>
      </c>
      <c r="C257" s="146" t="s">
        <v>9</v>
      </c>
      <c r="D257" s="146">
        <v>1</v>
      </c>
      <c r="E257" s="331">
        <v>133</v>
      </c>
      <c r="F257" s="412"/>
      <c r="G257" s="329"/>
      <c r="H257" s="3"/>
      <c r="J257" s="1"/>
    </row>
    <row r="258" spans="1:10" s="98" customFormat="1" ht="15.75" customHeight="1">
      <c r="A258" s="409"/>
      <c r="B258" s="431" t="s">
        <v>275</v>
      </c>
      <c r="C258" s="118" t="s">
        <v>9</v>
      </c>
      <c r="D258" s="118">
        <v>1</v>
      </c>
      <c r="E258" s="262">
        <f>129-40</f>
        <v>89</v>
      </c>
      <c r="F258" s="412"/>
      <c r="G258" s="432"/>
      <c r="H258" s="112"/>
      <c r="J258" s="389"/>
    </row>
    <row r="259" spans="1:10" s="4" customFormat="1" ht="15.75" customHeight="1">
      <c r="A259" s="445"/>
      <c r="B259" s="342" t="s">
        <v>276</v>
      </c>
      <c r="C259" s="146" t="s">
        <v>9</v>
      </c>
      <c r="D259" s="146">
        <v>1</v>
      </c>
      <c r="E259" s="331">
        <v>15</v>
      </c>
      <c r="F259" s="412"/>
      <c r="G259" s="329"/>
      <c r="H259" s="3"/>
      <c r="J259" s="1"/>
    </row>
    <row r="260" spans="1:10" s="4" customFormat="1" ht="15.75" customHeight="1">
      <c r="A260" s="445"/>
      <c r="B260" s="340" t="s">
        <v>272</v>
      </c>
      <c r="C260" s="146" t="s">
        <v>9</v>
      </c>
      <c r="D260" s="146">
        <v>1</v>
      </c>
      <c r="E260" s="331">
        <v>15</v>
      </c>
      <c r="F260" s="412"/>
      <c r="G260" s="329"/>
      <c r="H260" s="3"/>
      <c r="J260" s="1"/>
    </row>
    <row r="261" spans="1:10" s="4" customFormat="1" ht="15.75" customHeight="1">
      <c r="A261" s="445"/>
      <c r="B261" s="340" t="s">
        <v>277</v>
      </c>
      <c r="C261" s="146" t="s">
        <v>9</v>
      </c>
      <c r="D261" s="146">
        <v>1</v>
      </c>
      <c r="E261" s="331">
        <v>13</v>
      </c>
      <c r="F261" s="412"/>
      <c r="G261" s="329"/>
      <c r="H261" s="3"/>
      <c r="J261" s="1"/>
    </row>
    <row r="262" spans="1:10" s="4" customFormat="1" ht="15.75" customHeight="1">
      <c r="A262" s="445"/>
      <c r="B262" s="343" t="s">
        <v>272</v>
      </c>
      <c r="C262" s="146" t="s">
        <v>9</v>
      </c>
      <c r="D262" s="146">
        <v>1</v>
      </c>
      <c r="E262" s="331">
        <v>30</v>
      </c>
      <c r="F262" s="412"/>
      <c r="G262" s="329"/>
      <c r="H262" s="3"/>
      <c r="J262" s="1"/>
    </row>
    <row r="263" spans="1:10" s="4" customFormat="1" ht="15.75" customHeight="1">
      <c r="A263" s="445"/>
      <c r="B263" s="343" t="s">
        <v>272</v>
      </c>
      <c r="C263" s="146" t="s">
        <v>9</v>
      </c>
      <c r="D263" s="146">
        <v>1</v>
      </c>
      <c r="E263" s="331">
        <v>8</v>
      </c>
      <c r="F263" s="412"/>
      <c r="G263" s="329"/>
      <c r="H263" s="3"/>
      <c r="J263" s="1"/>
    </row>
    <row r="264" spans="1:10" s="4" customFormat="1" ht="15.75" customHeight="1">
      <c r="A264" s="445"/>
      <c r="B264" s="343" t="s">
        <v>321</v>
      </c>
      <c r="C264" s="146" t="s">
        <v>9</v>
      </c>
      <c r="D264" s="146">
        <v>1</v>
      </c>
      <c r="E264" s="331">
        <v>64</v>
      </c>
      <c r="F264" s="412"/>
      <c r="G264" s="329"/>
      <c r="H264" s="3"/>
      <c r="J264" s="1"/>
    </row>
    <row r="265" spans="1:10" s="4" customFormat="1" ht="15.75" customHeight="1">
      <c r="A265" s="445"/>
      <c r="B265" s="343" t="s">
        <v>272</v>
      </c>
      <c r="C265" s="146" t="s">
        <v>9</v>
      </c>
      <c r="D265" s="146">
        <v>1</v>
      </c>
      <c r="E265" s="331">
        <v>23</v>
      </c>
      <c r="F265" s="412"/>
      <c r="G265" s="329"/>
      <c r="H265" s="3"/>
      <c r="J265" s="1"/>
    </row>
    <row r="266" spans="1:10" s="4" customFormat="1" ht="15.75" customHeight="1">
      <c r="A266" s="445"/>
      <c r="B266" s="343" t="s">
        <v>278</v>
      </c>
      <c r="C266" s="146" t="s">
        <v>9</v>
      </c>
      <c r="D266" s="146">
        <v>1</v>
      </c>
      <c r="E266" s="331">
        <v>7</v>
      </c>
      <c r="F266" s="412"/>
      <c r="G266" s="329"/>
      <c r="H266" s="3"/>
      <c r="J266" s="1"/>
    </row>
    <row r="267" spans="1:10" s="4" customFormat="1" ht="15.75" customHeight="1">
      <c r="A267" s="445"/>
      <c r="B267" s="343" t="s">
        <v>272</v>
      </c>
      <c r="C267" s="146" t="s">
        <v>9</v>
      </c>
      <c r="D267" s="146">
        <v>1</v>
      </c>
      <c r="E267" s="331">
        <v>17</v>
      </c>
      <c r="F267" s="412"/>
      <c r="G267" s="329"/>
      <c r="H267" s="3"/>
      <c r="J267" s="1"/>
    </row>
    <row r="268" spans="1:10" s="4" customFormat="1" ht="15.75" customHeight="1">
      <c r="A268" s="445"/>
      <c r="B268" s="343" t="s">
        <v>100</v>
      </c>
      <c r="C268" s="146" t="s">
        <v>9</v>
      </c>
      <c r="D268" s="146">
        <v>1</v>
      </c>
      <c r="E268" s="331">
        <v>2</v>
      </c>
      <c r="F268" s="412"/>
      <c r="G268" s="329"/>
      <c r="H268" s="3"/>
      <c r="J268" s="1"/>
    </row>
    <row r="269" spans="1:10" s="4" customFormat="1" ht="15.75" customHeight="1">
      <c r="A269" s="445"/>
      <c r="B269" s="343" t="s">
        <v>279</v>
      </c>
      <c r="C269" s="146" t="s">
        <v>9</v>
      </c>
      <c r="D269" s="146">
        <v>1</v>
      </c>
      <c r="E269" s="331">
        <v>7</v>
      </c>
      <c r="F269" s="412"/>
      <c r="G269" s="329"/>
      <c r="H269" s="3"/>
      <c r="J269" s="1"/>
    </row>
    <row r="270" spans="1:10" s="4" customFormat="1" ht="15.75" customHeight="1">
      <c r="A270" s="445"/>
      <c r="B270" s="343" t="s">
        <v>278</v>
      </c>
      <c r="C270" s="146" t="s">
        <v>9</v>
      </c>
      <c r="D270" s="146">
        <v>1</v>
      </c>
      <c r="E270" s="331">
        <v>18</v>
      </c>
      <c r="F270" s="412"/>
      <c r="G270" s="329"/>
      <c r="H270" s="3"/>
      <c r="J270" s="1"/>
    </row>
    <row r="271" spans="1:10" s="4" customFormat="1" ht="15.75" customHeight="1">
      <c r="A271" s="445"/>
      <c r="B271" s="343" t="s">
        <v>280</v>
      </c>
      <c r="C271" s="146" t="s">
        <v>9</v>
      </c>
      <c r="D271" s="146">
        <v>1</v>
      </c>
      <c r="E271" s="331">
        <v>3</v>
      </c>
      <c r="F271" s="412"/>
      <c r="G271" s="329"/>
      <c r="H271" s="3"/>
      <c r="J271" s="1"/>
    </row>
    <row r="272" spans="1:10" s="4" customFormat="1" ht="15.75" customHeight="1">
      <c r="A272" s="445"/>
      <c r="B272" s="343" t="s">
        <v>278</v>
      </c>
      <c r="C272" s="146" t="s">
        <v>9</v>
      </c>
      <c r="D272" s="146">
        <v>1</v>
      </c>
      <c r="E272" s="331">
        <v>15</v>
      </c>
      <c r="F272" s="412"/>
      <c r="G272" s="329"/>
      <c r="H272" s="3"/>
      <c r="J272" s="1"/>
    </row>
    <row r="273" spans="1:10" s="4" customFormat="1" ht="15.75" customHeight="1">
      <c r="A273" s="445"/>
      <c r="B273" s="343" t="s">
        <v>272</v>
      </c>
      <c r="C273" s="146" t="s">
        <v>9</v>
      </c>
      <c r="D273" s="146">
        <v>1</v>
      </c>
      <c r="E273" s="331">
        <v>26</v>
      </c>
      <c r="F273" s="412"/>
      <c r="G273" s="329"/>
      <c r="H273" s="3"/>
      <c r="J273" s="1"/>
    </row>
    <row r="274" spans="1:10" s="4" customFormat="1" ht="15.75" customHeight="1">
      <c r="A274" s="445"/>
      <c r="B274" s="440" t="s">
        <v>408</v>
      </c>
      <c r="C274" s="146" t="s">
        <v>9</v>
      </c>
      <c r="D274" s="146">
        <v>1</v>
      </c>
      <c r="E274" s="331">
        <v>130</v>
      </c>
      <c r="F274" s="412"/>
      <c r="G274" s="329"/>
      <c r="H274" s="3"/>
      <c r="J274" s="1"/>
    </row>
    <row r="275" spans="1:10" s="4" customFormat="1" ht="15.75" customHeight="1">
      <c r="A275" s="445"/>
      <c r="B275" s="267" t="s">
        <v>242</v>
      </c>
      <c r="C275" s="146"/>
      <c r="D275" s="146"/>
      <c r="E275" s="333">
        <f>SUM(E276:E286)</f>
        <v>266</v>
      </c>
      <c r="F275" s="412"/>
      <c r="G275" s="329"/>
      <c r="H275" s="3"/>
      <c r="J275" s="1"/>
    </row>
    <row r="276" spans="1:10" s="4" customFormat="1" ht="15.75" customHeight="1">
      <c r="A276" s="445"/>
      <c r="B276" s="315" t="s">
        <v>281</v>
      </c>
      <c r="C276" s="146" t="s">
        <v>9</v>
      </c>
      <c r="D276" s="146">
        <v>1</v>
      </c>
      <c r="E276" s="331">
        <v>35</v>
      </c>
      <c r="F276" s="412"/>
      <c r="G276" s="329"/>
      <c r="H276" s="3"/>
      <c r="J276" s="1"/>
    </row>
    <row r="277" spans="1:10" s="4" customFormat="1" ht="15.75" customHeight="1">
      <c r="A277" s="445"/>
      <c r="B277" s="315" t="s">
        <v>282</v>
      </c>
      <c r="C277" s="146" t="s">
        <v>9</v>
      </c>
      <c r="D277" s="146">
        <v>1</v>
      </c>
      <c r="E277" s="331">
        <v>12</v>
      </c>
      <c r="F277" s="412"/>
      <c r="G277" s="329"/>
      <c r="H277" s="3"/>
      <c r="J277" s="1"/>
    </row>
    <row r="278" spans="1:10" s="4" customFormat="1" ht="15.75" customHeight="1">
      <c r="A278" s="445"/>
      <c r="B278" s="344" t="s">
        <v>283</v>
      </c>
      <c r="C278" s="146" t="s">
        <v>9</v>
      </c>
      <c r="D278" s="146">
        <v>1</v>
      </c>
      <c r="E278" s="331">
        <v>30</v>
      </c>
      <c r="F278" s="412"/>
      <c r="G278" s="329"/>
      <c r="H278" s="3"/>
      <c r="J278" s="1"/>
    </row>
    <row r="279" spans="1:10" s="4" customFormat="1" ht="15.75" customHeight="1">
      <c r="A279" s="445"/>
      <c r="B279" s="344" t="s">
        <v>284</v>
      </c>
      <c r="C279" s="146" t="s">
        <v>9</v>
      </c>
      <c r="D279" s="146">
        <v>1</v>
      </c>
      <c r="E279" s="331">
        <v>18</v>
      </c>
      <c r="F279" s="412"/>
      <c r="G279" s="329"/>
      <c r="H279" s="3"/>
      <c r="J279" s="1"/>
    </row>
    <row r="280" spans="1:10" s="4" customFormat="1" ht="15.75" customHeight="1">
      <c r="A280" s="445"/>
      <c r="B280" s="344" t="s">
        <v>285</v>
      </c>
      <c r="C280" s="146" t="s">
        <v>9</v>
      </c>
      <c r="D280" s="146">
        <v>1</v>
      </c>
      <c r="E280" s="331">
        <v>15</v>
      </c>
      <c r="F280" s="412"/>
      <c r="G280" s="329"/>
      <c r="H280" s="3"/>
      <c r="J280" s="1"/>
    </row>
    <row r="281" spans="1:10" s="4" customFormat="1" ht="15.75" customHeight="1">
      <c r="A281" s="445"/>
      <c r="B281" s="344" t="s">
        <v>286</v>
      </c>
      <c r="C281" s="146" t="s">
        <v>9</v>
      </c>
      <c r="D281" s="146">
        <v>1</v>
      </c>
      <c r="E281" s="331">
        <v>26</v>
      </c>
      <c r="F281" s="412"/>
      <c r="G281" s="329"/>
      <c r="H281" s="3"/>
      <c r="J281" s="1"/>
    </row>
    <row r="282" spans="1:10" s="4" customFormat="1" ht="15.75" customHeight="1">
      <c r="A282" s="445"/>
      <c r="B282" s="315" t="s">
        <v>287</v>
      </c>
      <c r="C282" s="146" t="s">
        <v>9</v>
      </c>
      <c r="D282" s="146">
        <v>1</v>
      </c>
      <c r="E282" s="331">
        <v>19</v>
      </c>
      <c r="F282" s="412"/>
      <c r="G282" s="329"/>
      <c r="H282" s="3"/>
      <c r="J282" s="1"/>
    </row>
    <row r="283" spans="1:10" s="4" customFormat="1" ht="15.75" customHeight="1">
      <c r="A283" s="445"/>
      <c r="B283" s="345" t="s">
        <v>288</v>
      </c>
      <c r="C283" s="146" t="s">
        <v>9</v>
      </c>
      <c r="D283" s="146">
        <v>1</v>
      </c>
      <c r="E283" s="331">
        <v>12</v>
      </c>
      <c r="F283" s="412"/>
      <c r="G283" s="329"/>
      <c r="H283" s="3"/>
      <c r="J283" s="1"/>
    </row>
    <row r="284" spans="1:10" s="4" customFormat="1" ht="15.75" customHeight="1">
      <c r="A284" s="445"/>
      <c r="B284" s="345" t="s">
        <v>289</v>
      </c>
      <c r="C284" s="146" t="s">
        <v>9</v>
      </c>
      <c r="D284" s="146">
        <v>1</v>
      </c>
      <c r="E284" s="331">
        <v>38</v>
      </c>
      <c r="F284" s="412"/>
      <c r="G284" s="329"/>
      <c r="H284" s="3"/>
      <c r="J284" s="1"/>
    </row>
    <row r="285" spans="1:10" s="4" customFormat="1" ht="15.75" customHeight="1">
      <c r="A285" s="445"/>
      <c r="B285" s="315" t="s">
        <v>283</v>
      </c>
      <c r="C285" s="146" t="s">
        <v>9</v>
      </c>
      <c r="D285" s="146">
        <v>1</v>
      </c>
      <c r="E285" s="331">
        <v>10</v>
      </c>
      <c r="F285" s="412"/>
      <c r="G285" s="329"/>
      <c r="H285" s="3"/>
      <c r="J285" s="1"/>
    </row>
    <row r="286" spans="1:10" s="4" customFormat="1" ht="15.75" customHeight="1">
      <c r="A286" s="445"/>
      <c r="B286" s="332" t="s">
        <v>261</v>
      </c>
      <c r="C286" s="146" t="s">
        <v>9</v>
      </c>
      <c r="D286" s="146">
        <v>1</v>
      </c>
      <c r="E286" s="331">
        <v>51</v>
      </c>
      <c r="F286" s="412"/>
      <c r="G286" s="329"/>
      <c r="H286" s="3"/>
      <c r="J286" s="1"/>
    </row>
    <row r="287" spans="1:10" s="4" customFormat="1" ht="15.75" customHeight="1">
      <c r="A287" s="445"/>
      <c r="B287" s="159" t="s">
        <v>72</v>
      </c>
      <c r="C287" s="146"/>
      <c r="D287" s="146"/>
      <c r="E287" s="160">
        <f>E288</f>
        <v>3</v>
      </c>
      <c r="F287" s="412"/>
      <c r="G287" s="329"/>
      <c r="H287" s="3"/>
      <c r="J287" s="1"/>
    </row>
    <row r="288" spans="1:10" s="4" customFormat="1" ht="15.75" customHeight="1">
      <c r="A288" s="445"/>
      <c r="B288" s="334" t="s">
        <v>262</v>
      </c>
      <c r="C288" s="146" t="s">
        <v>9</v>
      </c>
      <c r="D288" s="146">
        <v>1</v>
      </c>
      <c r="E288" s="331">
        <v>3</v>
      </c>
      <c r="F288" s="412"/>
      <c r="G288" s="329"/>
      <c r="H288" s="3"/>
      <c r="J288" s="1"/>
    </row>
    <row r="289" spans="1:61" s="4" customFormat="1" ht="15.75" customHeight="1">
      <c r="A289" s="445"/>
      <c r="B289" s="335" t="s">
        <v>84</v>
      </c>
      <c r="C289" s="146"/>
      <c r="D289" s="146"/>
      <c r="E289" s="183">
        <f>E290</f>
        <v>800</v>
      </c>
      <c r="F289" s="412"/>
      <c r="G289" s="329"/>
      <c r="H289" s="3"/>
      <c r="J289" s="1"/>
    </row>
    <row r="290" spans="1:61" s="4" customFormat="1" ht="15.75" customHeight="1">
      <c r="A290" s="445"/>
      <c r="B290" s="336" t="s">
        <v>263</v>
      </c>
      <c r="C290" s="146" t="s">
        <v>9</v>
      </c>
      <c r="D290" s="146">
        <v>1</v>
      </c>
      <c r="E290" s="182">
        <v>800</v>
      </c>
      <c r="F290" s="412"/>
      <c r="G290" s="329"/>
      <c r="H290" s="3"/>
      <c r="J290" s="1"/>
    </row>
    <row r="291" spans="1:61" s="169" customFormat="1" ht="15.75" customHeight="1">
      <c r="A291" s="166"/>
      <c r="B291" s="167" t="s">
        <v>16</v>
      </c>
      <c r="C291" s="487"/>
      <c r="D291" s="488"/>
      <c r="E291" s="168">
        <f>E292+E293+E404+E447+E449</f>
        <v>28836</v>
      </c>
      <c r="F291" s="412"/>
      <c r="G291" s="32"/>
      <c r="H291" s="170"/>
      <c r="I291" s="7"/>
      <c r="J291" s="27"/>
      <c r="K291" s="29"/>
      <c r="L291" s="7"/>
      <c r="M291" s="29"/>
      <c r="N291" s="29"/>
      <c r="O291" s="29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</row>
    <row r="292" spans="1:61" s="4" customFormat="1" ht="15.75" customHeight="1">
      <c r="A292" s="171" t="s">
        <v>17</v>
      </c>
      <c r="B292" s="172"/>
      <c r="C292" s="173"/>
      <c r="D292" s="173"/>
      <c r="E292" s="128">
        <v>0</v>
      </c>
      <c r="F292" s="412"/>
      <c r="G292" s="32"/>
      <c r="H292" s="22"/>
    </row>
    <row r="293" spans="1:61" s="4" customFormat="1" ht="15.75" customHeight="1">
      <c r="A293" s="171" t="s">
        <v>6</v>
      </c>
      <c r="B293" s="174"/>
      <c r="C293" s="173"/>
      <c r="D293" s="173"/>
      <c r="E293" s="128">
        <f>E294+E386</f>
        <v>15013</v>
      </c>
      <c r="F293" s="412"/>
      <c r="G293" s="32"/>
      <c r="H293" s="22"/>
      <c r="K293" s="21"/>
      <c r="L293" s="21"/>
      <c r="M293" s="21"/>
    </row>
    <row r="294" spans="1:61" s="4" customFormat="1" ht="18" customHeight="1">
      <c r="A294" s="11"/>
      <c r="B294" s="175" t="s">
        <v>18</v>
      </c>
      <c r="C294" s="176" t="s">
        <v>19</v>
      </c>
      <c r="D294" s="177"/>
      <c r="E294" s="177">
        <f>E295+E311+E368+E341+E335+E331+E383+E339+E329</f>
        <v>14878</v>
      </c>
      <c r="F294" s="412"/>
      <c r="G294" s="32"/>
      <c r="H294" s="22"/>
      <c r="I294" s="21"/>
      <c r="K294" s="21"/>
      <c r="L294" s="21"/>
      <c r="M294" s="21"/>
      <c r="O294" s="29"/>
    </row>
    <row r="295" spans="1:61" s="4" customFormat="1" ht="18" customHeight="1">
      <c r="A295" s="11"/>
      <c r="B295" s="178" t="s">
        <v>32</v>
      </c>
      <c r="C295" s="179"/>
      <c r="D295" s="179"/>
      <c r="E295" s="180">
        <f>SUM(E296:E310)</f>
        <v>2017</v>
      </c>
      <c r="F295" s="412"/>
      <c r="G295" s="32"/>
      <c r="H295" s="22"/>
      <c r="I295" s="21"/>
      <c r="K295" s="21"/>
      <c r="L295" s="21"/>
      <c r="M295" s="21"/>
      <c r="O295" s="29"/>
    </row>
    <row r="296" spans="1:61" s="40" customFormat="1" ht="18" customHeight="1">
      <c r="A296" s="46"/>
      <c r="B296" s="161" t="s">
        <v>137</v>
      </c>
      <c r="C296" s="146" t="s">
        <v>9</v>
      </c>
      <c r="D296" s="270">
        <v>1</v>
      </c>
      <c r="E296" s="182">
        <v>120</v>
      </c>
      <c r="F296" s="412"/>
      <c r="G296" s="54"/>
      <c r="H296" s="50"/>
      <c r="I296" s="49"/>
      <c r="K296" s="49"/>
      <c r="L296" s="49"/>
      <c r="M296" s="49"/>
      <c r="O296" s="53"/>
    </row>
    <row r="297" spans="1:61" s="40" customFormat="1" ht="18" customHeight="1">
      <c r="A297" s="46"/>
      <c r="B297" s="181" t="s">
        <v>138</v>
      </c>
      <c r="C297" s="146" t="s">
        <v>9</v>
      </c>
      <c r="D297" s="270">
        <v>1</v>
      </c>
      <c r="E297" s="182">
        <v>40</v>
      </c>
      <c r="F297" s="412"/>
      <c r="G297" s="54"/>
      <c r="H297" s="50"/>
      <c r="I297" s="49"/>
      <c r="K297" s="49"/>
      <c r="L297" s="49"/>
      <c r="M297" s="49"/>
      <c r="O297" s="53"/>
    </row>
    <row r="298" spans="1:61" s="40" customFormat="1" ht="18" customHeight="1">
      <c r="A298" s="46"/>
      <c r="B298" s="181" t="s">
        <v>139</v>
      </c>
      <c r="C298" s="146" t="s">
        <v>9</v>
      </c>
      <c r="D298" s="270">
        <v>1</v>
      </c>
      <c r="E298" s="182">
        <v>35</v>
      </c>
      <c r="F298" s="412"/>
      <c r="G298" s="54"/>
      <c r="H298" s="50"/>
      <c r="I298" s="49"/>
      <c r="K298" s="49"/>
      <c r="L298" s="49"/>
      <c r="M298" s="49"/>
      <c r="O298" s="53"/>
    </row>
    <row r="299" spans="1:61" s="40" customFormat="1" ht="18" customHeight="1">
      <c r="A299" s="46"/>
      <c r="B299" s="181" t="s">
        <v>140</v>
      </c>
      <c r="C299" s="146" t="s">
        <v>9</v>
      </c>
      <c r="D299" s="270">
        <v>1</v>
      </c>
      <c r="E299" s="182">
        <v>69</v>
      </c>
      <c r="F299" s="412"/>
      <c r="G299" s="54"/>
      <c r="H299" s="50"/>
      <c r="I299" s="49"/>
      <c r="K299" s="49"/>
      <c r="L299" s="49"/>
      <c r="M299" s="49"/>
      <c r="O299" s="53"/>
    </row>
    <row r="300" spans="1:61" s="40" customFormat="1" ht="18" customHeight="1">
      <c r="A300" s="46"/>
      <c r="B300" s="161" t="s">
        <v>141</v>
      </c>
      <c r="C300" s="146" t="s">
        <v>9</v>
      </c>
      <c r="D300" s="270">
        <v>1</v>
      </c>
      <c r="E300" s="182">
        <v>200</v>
      </c>
      <c r="F300" s="412"/>
      <c r="G300" s="54"/>
      <c r="H300" s="50"/>
      <c r="I300" s="49"/>
      <c r="K300" s="49"/>
      <c r="L300" s="49"/>
      <c r="M300" s="49"/>
      <c r="O300" s="53"/>
    </row>
    <row r="301" spans="1:61" s="40" customFormat="1" ht="18" customHeight="1">
      <c r="A301" s="46"/>
      <c r="B301" s="161" t="s">
        <v>142</v>
      </c>
      <c r="C301" s="146" t="s">
        <v>9</v>
      </c>
      <c r="D301" s="270">
        <v>1</v>
      </c>
      <c r="E301" s="182">
        <v>156</v>
      </c>
      <c r="F301" s="412"/>
      <c r="G301" s="54"/>
      <c r="H301" s="50"/>
      <c r="I301" s="49"/>
      <c r="K301" s="49"/>
      <c r="L301" s="49"/>
      <c r="M301" s="49"/>
      <c r="O301" s="53"/>
    </row>
    <row r="302" spans="1:61" s="40" customFormat="1" ht="18" customHeight="1">
      <c r="A302" s="46"/>
      <c r="B302" s="161" t="s">
        <v>143</v>
      </c>
      <c r="C302" s="146" t="s">
        <v>9</v>
      </c>
      <c r="D302" s="270">
        <v>2</v>
      </c>
      <c r="E302" s="182">
        <v>134</v>
      </c>
      <c r="F302" s="412"/>
      <c r="G302" s="54"/>
      <c r="H302" s="50"/>
      <c r="I302" s="49"/>
      <c r="K302" s="49"/>
      <c r="L302" s="49"/>
      <c r="M302" s="49"/>
      <c r="O302" s="53"/>
    </row>
    <row r="303" spans="1:61" s="40" customFormat="1" ht="18" customHeight="1">
      <c r="A303" s="46"/>
      <c r="B303" s="161" t="s">
        <v>144</v>
      </c>
      <c r="C303" s="146" t="s">
        <v>9</v>
      </c>
      <c r="D303" s="270">
        <v>1</v>
      </c>
      <c r="E303" s="182">
        <v>256</v>
      </c>
      <c r="F303" s="412"/>
      <c r="G303" s="54"/>
      <c r="H303" s="50"/>
      <c r="I303" s="49"/>
      <c r="K303" s="49"/>
      <c r="L303" s="49"/>
      <c r="M303" s="49"/>
      <c r="O303" s="53"/>
    </row>
    <row r="304" spans="1:61" s="40" customFormat="1" ht="18" customHeight="1">
      <c r="A304" s="46"/>
      <c r="B304" s="161" t="s">
        <v>145</v>
      </c>
      <c r="C304" s="146" t="s">
        <v>9</v>
      </c>
      <c r="D304" s="270">
        <v>1</v>
      </c>
      <c r="E304" s="182">
        <v>100</v>
      </c>
      <c r="F304" s="412"/>
      <c r="G304" s="54"/>
      <c r="H304" s="50"/>
      <c r="I304" s="49"/>
      <c r="K304" s="49"/>
      <c r="L304" s="49"/>
      <c r="M304" s="49"/>
      <c r="O304" s="53"/>
    </row>
    <row r="305" spans="1:15" s="40" customFormat="1" ht="18" customHeight="1">
      <c r="A305" s="46"/>
      <c r="B305" s="161" t="s">
        <v>146</v>
      </c>
      <c r="C305" s="146" t="s">
        <v>9</v>
      </c>
      <c r="D305" s="270">
        <v>2</v>
      </c>
      <c r="E305" s="182">
        <v>54</v>
      </c>
      <c r="F305" s="412"/>
      <c r="G305" s="54"/>
      <c r="H305" s="50"/>
      <c r="I305" s="49"/>
      <c r="K305" s="49"/>
      <c r="L305" s="49"/>
      <c r="M305" s="49"/>
      <c r="O305" s="53"/>
    </row>
    <row r="306" spans="1:15" s="40" customFormat="1" ht="18" customHeight="1">
      <c r="A306" s="46"/>
      <c r="B306" s="161" t="s">
        <v>147</v>
      </c>
      <c r="C306" s="146" t="s">
        <v>9</v>
      </c>
      <c r="D306" s="270">
        <v>2</v>
      </c>
      <c r="E306" s="182">
        <v>700</v>
      </c>
      <c r="F306" s="412"/>
      <c r="G306" s="54"/>
      <c r="H306" s="50"/>
      <c r="I306" s="49"/>
      <c r="K306" s="49"/>
      <c r="L306" s="49"/>
      <c r="M306" s="49"/>
      <c r="O306" s="53"/>
    </row>
    <row r="307" spans="1:15" s="40" customFormat="1" ht="18" customHeight="1">
      <c r="A307" s="46"/>
      <c r="B307" s="162" t="s">
        <v>379</v>
      </c>
      <c r="C307" s="146" t="s">
        <v>9</v>
      </c>
      <c r="D307" s="270">
        <v>1</v>
      </c>
      <c r="E307" s="182">
        <v>25</v>
      </c>
      <c r="F307" s="412"/>
      <c r="G307" s="54"/>
      <c r="H307" s="50"/>
      <c r="I307" s="49"/>
      <c r="K307" s="49"/>
      <c r="L307" s="49"/>
      <c r="M307" s="49"/>
      <c r="O307" s="53"/>
    </row>
    <row r="308" spans="1:15" s="40" customFormat="1" ht="18" customHeight="1">
      <c r="A308" s="46"/>
      <c r="B308" s="436" t="s">
        <v>390</v>
      </c>
      <c r="C308" s="146" t="s">
        <v>9</v>
      </c>
      <c r="D308" s="270">
        <v>1</v>
      </c>
      <c r="E308" s="182">
        <v>100</v>
      </c>
      <c r="F308" s="412"/>
      <c r="G308" s="54"/>
      <c r="H308" s="50"/>
      <c r="I308" s="49"/>
      <c r="K308" s="49"/>
      <c r="L308" s="49"/>
      <c r="M308" s="49"/>
      <c r="O308" s="53"/>
    </row>
    <row r="309" spans="1:15" s="40" customFormat="1" ht="18" customHeight="1">
      <c r="A309" s="46"/>
      <c r="B309" s="436" t="s">
        <v>391</v>
      </c>
      <c r="C309" s="146" t="s">
        <v>9</v>
      </c>
      <c r="D309" s="270">
        <v>15</v>
      </c>
      <c r="E309" s="182">
        <v>22</v>
      </c>
      <c r="F309" s="412"/>
      <c r="G309" s="54"/>
      <c r="H309" s="50"/>
      <c r="I309" s="49"/>
      <c r="K309" s="49"/>
      <c r="L309" s="49"/>
      <c r="M309" s="49"/>
      <c r="O309" s="53"/>
    </row>
    <row r="310" spans="1:15" s="40" customFormat="1" ht="18" customHeight="1">
      <c r="A310" s="46"/>
      <c r="B310" s="436" t="s">
        <v>392</v>
      </c>
      <c r="C310" s="146" t="s">
        <v>9</v>
      </c>
      <c r="D310" s="270">
        <v>1</v>
      </c>
      <c r="E310" s="182">
        <v>6</v>
      </c>
      <c r="F310" s="412"/>
      <c r="G310" s="54"/>
      <c r="H310" s="50"/>
      <c r="I310" s="49"/>
      <c r="K310" s="49"/>
      <c r="L310" s="49"/>
      <c r="M310" s="49"/>
      <c r="O310" s="53"/>
    </row>
    <row r="311" spans="1:15" s="40" customFormat="1" ht="15.75" customHeight="1">
      <c r="A311" s="44"/>
      <c r="B311" s="184" t="s">
        <v>20</v>
      </c>
      <c r="C311" s="146"/>
      <c r="D311" s="146"/>
      <c r="E311" s="183">
        <f>SUM(E312:E328)</f>
        <v>2043</v>
      </c>
      <c r="F311" s="412"/>
      <c r="G311" s="54"/>
      <c r="H311" s="46"/>
      <c r="I311" s="42"/>
      <c r="K311" s="42"/>
      <c r="L311" s="42"/>
      <c r="M311" s="43"/>
      <c r="N311" s="60"/>
      <c r="O311" s="53"/>
    </row>
    <row r="312" spans="1:15" s="40" customFormat="1" ht="15" customHeight="1">
      <c r="A312" s="44"/>
      <c r="B312" s="436" t="s">
        <v>148</v>
      </c>
      <c r="C312" s="146" t="s">
        <v>9</v>
      </c>
      <c r="D312" s="146">
        <v>1</v>
      </c>
      <c r="E312" s="182">
        <v>179</v>
      </c>
      <c r="F312" s="412"/>
      <c r="G312" s="54"/>
      <c r="H312" s="54"/>
      <c r="I312" s="54"/>
      <c r="J312" s="54"/>
      <c r="K312" s="42"/>
      <c r="L312" s="42"/>
      <c r="M312" s="43"/>
      <c r="N312" s="60"/>
      <c r="O312" s="42"/>
    </row>
    <row r="313" spans="1:15" s="40" customFormat="1" ht="15" customHeight="1">
      <c r="A313" s="44"/>
      <c r="B313" s="436" t="s">
        <v>149</v>
      </c>
      <c r="C313" s="146" t="s">
        <v>9</v>
      </c>
      <c r="D313" s="146">
        <v>1</v>
      </c>
      <c r="E313" s="182">
        <v>22</v>
      </c>
      <c r="F313" s="412"/>
      <c r="G313" s="54"/>
      <c r="H313" s="54"/>
      <c r="I313" s="54"/>
      <c r="J313" s="54"/>
      <c r="K313" s="42"/>
      <c r="L313" s="42"/>
      <c r="M313" s="43"/>
      <c r="N313" s="60"/>
      <c r="O313" s="42"/>
    </row>
    <row r="314" spans="1:15" s="40" customFormat="1" ht="15" customHeight="1">
      <c r="A314" s="44"/>
      <c r="B314" s="436" t="s">
        <v>99</v>
      </c>
      <c r="C314" s="146" t="s">
        <v>9</v>
      </c>
      <c r="D314" s="146">
        <v>1</v>
      </c>
      <c r="E314" s="182">
        <v>16</v>
      </c>
      <c r="F314" s="412"/>
      <c r="G314" s="54"/>
      <c r="H314" s="54"/>
      <c r="I314" s="54"/>
      <c r="J314" s="54"/>
      <c r="K314" s="42"/>
      <c r="L314" s="42"/>
      <c r="M314" s="43"/>
      <c r="N314" s="60"/>
      <c r="O314" s="42"/>
    </row>
    <row r="315" spans="1:15" s="40" customFormat="1" ht="15" customHeight="1">
      <c r="A315" s="44"/>
      <c r="B315" s="436" t="s">
        <v>150</v>
      </c>
      <c r="C315" s="146" t="s">
        <v>9</v>
      </c>
      <c r="D315" s="146">
        <v>1</v>
      </c>
      <c r="E315" s="182">
        <v>16</v>
      </c>
      <c r="F315" s="412"/>
      <c r="G315" s="54"/>
      <c r="H315" s="54"/>
      <c r="I315" s="54"/>
      <c r="J315" s="54"/>
      <c r="K315" s="42"/>
      <c r="L315" s="42"/>
      <c r="M315" s="43"/>
      <c r="N315" s="60"/>
      <c r="O315" s="42"/>
    </row>
    <row r="316" spans="1:15" s="40" customFormat="1" ht="15" customHeight="1">
      <c r="A316" s="44"/>
      <c r="B316" s="436" t="s">
        <v>151</v>
      </c>
      <c r="C316" s="146" t="s">
        <v>9</v>
      </c>
      <c r="D316" s="146">
        <v>1</v>
      </c>
      <c r="E316" s="182">
        <v>18</v>
      </c>
      <c r="F316" s="412"/>
      <c r="G316" s="54"/>
      <c r="H316" s="54"/>
      <c r="I316" s="54"/>
      <c r="J316" s="54"/>
      <c r="K316" s="42"/>
      <c r="L316" s="42"/>
      <c r="M316" s="43"/>
      <c r="N316" s="60"/>
      <c r="O316" s="42"/>
    </row>
    <row r="317" spans="1:15" s="40" customFormat="1" ht="15" customHeight="1">
      <c r="A317" s="44"/>
      <c r="B317" s="436" t="s">
        <v>152</v>
      </c>
      <c r="C317" s="146" t="s">
        <v>9</v>
      </c>
      <c r="D317" s="146">
        <v>1</v>
      </c>
      <c r="E317" s="182">
        <v>3</v>
      </c>
      <c r="F317" s="412"/>
      <c r="G317" s="54"/>
      <c r="H317" s="54"/>
      <c r="I317" s="54"/>
      <c r="J317" s="54"/>
      <c r="K317" s="42"/>
      <c r="L317" s="42"/>
      <c r="M317" s="43"/>
      <c r="N317" s="60"/>
      <c r="O317" s="42"/>
    </row>
    <row r="318" spans="1:15" s="40" customFormat="1" ht="15" customHeight="1">
      <c r="A318" s="44"/>
      <c r="B318" s="436" t="s">
        <v>153</v>
      </c>
      <c r="C318" s="146" t="s">
        <v>9</v>
      </c>
      <c r="D318" s="146">
        <v>8</v>
      </c>
      <c r="E318" s="182">
        <v>92</v>
      </c>
      <c r="F318" s="412"/>
      <c r="G318" s="54"/>
      <c r="H318" s="54"/>
      <c r="I318" s="54"/>
      <c r="J318" s="54"/>
      <c r="K318" s="42"/>
      <c r="L318" s="42"/>
      <c r="M318" s="43"/>
      <c r="N318" s="60"/>
      <c r="O318" s="42"/>
    </row>
    <row r="319" spans="1:15" s="40" customFormat="1" ht="15" customHeight="1">
      <c r="A319" s="44"/>
      <c r="B319" s="436" t="s">
        <v>153</v>
      </c>
      <c r="C319" s="146" t="s">
        <v>9</v>
      </c>
      <c r="D319" s="146">
        <v>2</v>
      </c>
      <c r="E319" s="182">
        <v>33</v>
      </c>
      <c r="F319" s="412"/>
      <c r="G319" s="54"/>
      <c r="H319" s="54"/>
      <c r="I319" s="54"/>
      <c r="J319" s="54"/>
      <c r="K319" s="42"/>
      <c r="L319" s="42"/>
      <c r="M319" s="43"/>
      <c r="N319" s="60"/>
      <c r="O319" s="42"/>
    </row>
    <row r="320" spans="1:15" s="40" customFormat="1" ht="15" customHeight="1">
      <c r="A320" s="44"/>
      <c r="B320" s="436" t="s">
        <v>374</v>
      </c>
      <c r="C320" s="146" t="s">
        <v>9</v>
      </c>
      <c r="D320" s="146">
        <v>1</v>
      </c>
      <c r="E320" s="182">
        <v>130</v>
      </c>
      <c r="F320" s="412"/>
      <c r="G320" s="54"/>
      <c r="H320" s="54"/>
      <c r="I320" s="54"/>
      <c r="J320" s="54"/>
      <c r="K320" s="42"/>
      <c r="L320" s="42"/>
      <c r="M320" s="43"/>
      <c r="N320" s="60"/>
      <c r="O320" s="42"/>
    </row>
    <row r="321" spans="1:15" s="40" customFormat="1" ht="15" customHeight="1">
      <c r="A321" s="44"/>
      <c r="B321" s="436" t="s">
        <v>154</v>
      </c>
      <c r="C321" s="146" t="s">
        <v>9</v>
      </c>
      <c r="D321" s="146">
        <v>1</v>
      </c>
      <c r="E321" s="182">
        <v>800</v>
      </c>
      <c r="F321" s="412"/>
      <c r="G321" s="54"/>
      <c r="H321" s="54"/>
      <c r="I321" s="54"/>
      <c r="J321" s="54"/>
      <c r="K321" s="42"/>
      <c r="L321" s="42"/>
      <c r="M321" s="43"/>
      <c r="N321" s="60"/>
      <c r="O321" s="42"/>
    </row>
    <row r="322" spans="1:15" s="40" customFormat="1" ht="15" customHeight="1">
      <c r="A322" s="44"/>
      <c r="B322" s="436" t="s">
        <v>155</v>
      </c>
      <c r="C322" s="146" t="s">
        <v>9</v>
      </c>
      <c r="D322" s="146">
        <v>1</v>
      </c>
      <c r="E322" s="182">
        <v>600</v>
      </c>
      <c r="F322" s="412"/>
      <c r="G322" s="54"/>
      <c r="H322" s="54"/>
      <c r="I322" s="54"/>
      <c r="J322" s="54"/>
      <c r="K322" s="42"/>
      <c r="L322" s="42"/>
      <c r="M322" s="43"/>
      <c r="N322" s="60"/>
      <c r="O322" s="42"/>
    </row>
    <row r="323" spans="1:15" s="40" customFormat="1" ht="15" customHeight="1">
      <c r="A323" s="44"/>
      <c r="B323" s="436" t="s">
        <v>156</v>
      </c>
      <c r="C323" s="146" t="s">
        <v>9</v>
      </c>
      <c r="D323" s="146">
        <v>1</v>
      </c>
      <c r="E323" s="182">
        <v>60</v>
      </c>
      <c r="F323" s="412"/>
      <c r="G323" s="54"/>
      <c r="H323" s="54"/>
      <c r="I323" s="54"/>
      <c r="J323" s="54"/>
      <c r="K323" s="42"/>
      <c r="L323" s="42"/>
      <c r="M323" s="43"/>
      <c r="N323" s="60"/>
      <c r="O323" s="42"/>
    </row>
    <row r="324" spans="1:15" s="40" customFormat="1" ht="15" customHeight="1">
      <c r="A324" s="44"/>
      <c r="B324" s="436" t="s">
        <v>369</v>
      </c>
      <c r="C324" s="146" t="s">
        <v>9</v>
      </c>
      <c r="D324" s="146">
        <v>1</v>
      </c>
      <c r="E324" s="182">
        <v>8.5</v>
      </c>
      <c r="F324" s="412"/>
      <c r="G324" s="54"/>
      <c r="H324" s="54"/>
      <c r="I324" s="54"/>
      <c r="J324" s="54"/>
      <c r="K324" s="42"/>
      <c r="L324" s="42"/>
      <c r="M324" s="43"/>
      <c r="N324" s="60"/>
      <c r="O324" s="42"/>
    </row>
    <row r="325" spans="1:15" s="40" customFormat="1" ht="15" customHeight="1">
      <c r="A325" s="44"/>
      <c r="B325" s="436" t="s">
        <v>370</v>
      </c>
      <c r="C325" s="146" t="s">
        <v>9</v>
      </c>
      <c r="D325" s="146">
        <v>2</v>
      </c>
      <c r="E325" s="182">
        <v>9</v>
      </c>
      <c r="F325" s="412"/>
      <c r="G325" s="54"/>
      <c r="H325" s="54"/>
      <c r="I325" s="54"/>
      <c r="J325" s="54"/>
      <c r="K325" s="42"/>
      <c r="L325" s="42"/>
      <c r="M325" s="43"/>
      <c r="N325" s="60"/>
      <c r="O325" s="42"/>
    </row>
    <row r="326" spans="1:15" s="40" customFormat="1" ht="15" customHeight="1">
      <c r="A326" s="44"/>
      <c r="B326" s="436" t="s">
        <v>371</v>
      </c>
      <c r="C326" s="146" t="s">
        <v>9</v>
      </c>
      <c r="D326" s="146">
        <v>2</v>
      </c>
      <c r="E326" s="182">
        <v>11</v>
      </c>
      <c r="F326" s="412"/>
      <c r="G326" s="54"/>
      <c r="H326" s="54"/>
      <c r="I326" s="54"/>
      <c r="J326" s="54"/>
      <c r="K326" s="42"/>
      <c r="L326" s="42"/>
      <c r="M326" s="43"/>
      <c r="N326" s="60"/>
      <c r="O326" s="42"/>
    </row>
    <row r="327" spans="1:15" s="40" customFormat="1" ht="15" customHeight="1">
      <c r="A327" s="44"/>
      <c r="B327" s="436" t="s">
        <v>372</v>
      </c>
      <c r="C327" s="146" t="s">
        <v>9</v>
      </c>
      <c r="D327" s="146">
        <v>2</v>
      </c>
      <c r="E327" s="182">
        <v>7</v>
      </c>
      <c r="F327" s="412"/>
      <c r="G327" s="54"/>
      <c r="H327" s="54"/>
      <c r="I327" s="54"/>
      <c r="J327" s="54"/>
      <c r="K327" s="42"/>
      <c r="L327" s="42"/>
      <c r="M327" s="43"/>
      <c r="N327" s="60"/>
      <c r="O327" s="42"/>
    </row>
    <row r="328" spans="1:15" s="40" customFormat="1" ht="15" customHeight="1">
      <c r="A328" s="44"/>
      <c r="B328" s="436" t="s">
        <v>373</v>
      </c>
      <c r="C328" s="146" t="s">
        <v>9</v>
      </c>
      <c r="D328" s="146">
        <v>1</v>
      </c>
      <c r="E328" s="182">
        <v>38.5</v>
      </c>
      <c r="F328" s="412"/>
      <c r="G328" s="54"/>
      <c r="H328" s="54"/>
      <c r="I328" s="54"/>
      <c r="J328" s="54"/>
      <c r="K328" s="42"/>
      <c r="L328" s="42"/>
      <c r="M328" s="43"/>
      <c r="N328" s="60"/>
      <c r="O328" s="42"/>
    </row>
    <row r="329" spans="1:15" s="40" customFormat="1" ht="15" customHeight="1">
      <c r="A329" s="44"/>
      <c r="B329" s="158" t="s">
        <v>37</v>
      </c>
      <c r="C329" s="146"/>
      <c r="D329" s="146"/>
      <c r="E329" s="186">
        <f>E330</f>
        <v>50</v>
      </c>
      <c r="F329" s="412"/>
      <c r="G329" s="54"/>
      <c r="H329" s="54"/>
      <c r="I329" s="54"/>
      <c r="J329" s="54"/>
      <c r="K329" s="42"/>
      <c r="L329" s="42"/>
      <c r="M329" s="43"/>
      <c r="N329" s="60"/>
      <c r="O329" s="42"/>
    </row>
    <row r="330" spans="1:15" s="4" customFormat="1" ht="15" customHeight="1">
      <c r="A330" s="9"/>
      <c r="B330" s="455" t="s">
        <v>419</v>
      </c>
      <c r="C330" s="146" t="s">
        <v>9</v>
      </c>
      <c r="D330" s="146">
        <v>1</v>
      </c>
      <c r="E330" s="182">
        <v>50</v>
      </c>
      <c r="F330" s="412"/>
      <c r="G330" s="32"/>
      <c r="H330" s="32"/>
      <c r="I330" s="32"/>
      <c r="J330" s="32"/>
      <c r="K330" s="7"/>
      <c r="L330" s="7"/>
      <c r="M330" s="8"/>
      <c r="N330" s="157"/>
      <c r="O330" s="7"/>
    </row>
    <row r="331" spans="1:15" s="40" customFormat="1" ht="15.75" customHeight="1">
      <c r="A331" s="73"/>
      <c r="B331" s="196" t="s">
        <v>70</v>
      </c>
      <c r="C331" s="57"/>
      <c r="D331" s="59"/>
      <c r="E331" s="197">
        <f>SUM(E332:E334)</f>
        <v>106</v>
      </c>
      <c r="F331" s="412"/>
      <c r="G331" s="54"/>
      <c r="H331" s="39"/>
      <c r="I331" s="74"/>
      <c r="K331" s="42"/>
      <c r="L331" s="42"/>
      <c r="M331" s="43"/>
      <c r="N331" s="60"/>
      <c r="O331" s="42"/>
    </row>
    <row r="332" spans="1:15" s="40" customFormat="1" ht="15.75" customHeight="1">
      <c r="A332" s="73"/>
      <c r="B332" s="195" t="s">
        <v>71</v>
      </c>
      <c r="C332" s="118" t="s">
        <v>9</v>
      </c>
      <c r="D332" s="274">
        <v>2</v>
      </c>
      <c r="E332" s="198">
        <v>45</v>
      </c>
      <c r="F332" s="412"/>
      <c r="G332" s="54"/>
      <c r="H332" s="39"/>
      <c r="I332" s="74"/>
      <c r="K332" s="42"/>
      <c r="L332" s="42"/>
      <c r="M332" s="43"/>
      <c r="N332" s="60"/>
      <c r="O332" s="42"/>
    </row>
    <row r="333" spans="1:15" s="40" customFormat="1" ht="15.75" customHeight="1">
      <c r="A333" s="73"/>
      <c r="B333" s="195" t="s">
        <v>162</v>
      </c>
      <c r="C333" s="118" t="s">
        <v>9</v>
      </c>
      <c r="D333" s="274">
        <v>1</v>
      </c>
      <c r="E333" s="198">
        <v>7</v>
      </c>
      <c r="F333" s="412"/>
      <c r="G333" s="54"/>
      <c r="H333" s="39"/>
      <c r="I333" s="74"/>
      <c r="K333" s="42"/>
      <c r="L333" s="42"/>
      <c r="M333" s="43"/>
      <c r="N333" s="60"/>
      <c r="O333" s="42"/>
    </row>
    <row r="334" spans="1:15" s="40" customFormat="1" ht="15.75" customHeight="1">
      <c r="A334" s="73"/>
      <c r="B334" s="193" t="s">
        <v>163</v>
      </c>
      <c r="C334" s="118" t="s">
        <v>9</v>
      </c>
      <c r="D334" s="274">
        <v>2</v>
      </c>
      <c r="E334" s="198">
        <v>54</v>
      </c>
      <c r="F334" s="412"/>
      <c r="G334" s="54"/>
      <c r="H334" s="39"/>
      <c r="I334" s="74"/>
      <c r="K334" s="42"/>
      <c r="L334" s="42"/>
      <c r="M334" s="43"/>
      <c r="N334" s="60"/>
      <c r="O334" s="42"/>
    </row>
    <row r="335" spans="1:15" s="36" customFormat="1" ht="15.75" customHeight="1">
      <c r="A335" s="75"/>
      <c r="B335" s="185" t="s">
        <v>75</v>
      </c>
      <c r="C335" s="136"/>
      <c r="D335" s="275"/>
      <c r="E335" s="186">
        <f>SUM(E336:E338)</f>
        <v>156</v>
      </c>
      <c r="F335" s="412"/>
      <c r="G335" s="76"/>
      <c r="H335" s="39"/>
      <c r="I335" s="77"/>
      <c r="K335" s="47"/>
      <c r="L335" s="47"/>
      <c r="M335" s="48"/>
      <c r="N335" s="72"/>
      <c r="O335" s="47"/>
    </row>
    <row r="336" spans="1:15" s="40" customFormat="1" ht="16.5" customHeight="1">
      <c r="A336" s="73"/>
      <c r="B336" s="187" t="s">
        <v>157</v>
      </c>
      <c r="C336" s="139" t="s">
        <v>9</v>
      </c>
      <c r="D336" s="306">
        <v>1</v>
      </c>
      <c r="E336" s="188">
        <v>31</v>
      </c>
      <c r="F336" s="412"/>
      <c r="G336" s="54"/>
      <c r="H336" s="39"/>
      <c r="I336" s="74"/>
      <c r="K336" s="42"/>
      <c r="L336" s="42"/>
      <c r="M336" s="43"/>
      <c r="N336" s="60"/>
      <c r="O336" s="42"/>
    </row>
    <row r="337" spans="1:15" s="40" customFormat="1" ht="15.75" customHeight="1">
      <c r="A337" s="73"/>
      <c r="B337" s="189" t="s">
        <v>158</v>
      </c>
      <c r="C337" s="139" t="s">
        <v>9</v>
      </c>
      <c r="D337" s="153">
        <v>1</v>
      </c>
      <c r="E337" s="188">
        <v>122</v>
      </c>
      <c r="F337" s="412"/>
      <c r="G337" s="54"/>
      <c r="H337" s="39"/>
      <c r="I337" s="74"/>
      <c r="K337" s="42"/>
      <c r="L337" s="42"/>
      <c r="M337" s="43"/>
      <c r="N337" s="60"/>
      <c r="O337" s="42"/>
    </row>
    <row r="338" spans="1:15" s="40" customFormat="1" ht="15.75" customHeight="1">
      <c r="A338" s="73"/>
      <c r="B338" s="189" t="s">
        <v>159</v>
      </c>
      <c r="C338" s="139" t="s">
        <v>9</v>
      </c>
      <c r="D338" s="273">
        <v>1</v>
      </c>
      <c r="E338" s="188">
        <v>3</v>
      </c>
      <c r="F338" s="412"/>
      <c r="G338" s="54"/>
      <c r="H338" s="39"/>
      <c r="I338" s="74"/>
      <c r="K338" s="42"/>
      <c r="L338" s="42"/>
      <c r="M338" s="43"/>
      <c r="N338" s="60"/>
      <c r="O338" s="42"/>
    </row>
    <row r="339" spans="1:15" s="40" customFormat="1" ht="15.75" customHeight="1">
      <c r="A339" s="73"/>
      <c r="B339" s="368" t="s">
        <v>380</v>
      </c>
      <c r="C339" s="139"/>
      <c r="D339" s="273"/>
      <c r="E339" s="186">
        <f>SUM(E340:E340)</f>
        <v>36</v>
      </c>
      <c r="F339" s="412"/>
      <c r="G339" s="54"/>
      <c r="H339" s="39"/>
      <c r="I339" s="74"/>
      <c r="K339" s="42"/>
      <c r="L339" s="42"/>
      <c r="M339" s="43"/>
      <c r="N339" s="60"/>
      <c r="O339" s="42"/>
    </row>
    <row r="340" spans="1:15" s="40" customFormat="1" ht="15.75" customHeight="1">
      <c r="A340" s="73"/>
      <c r="B340" s="411" t="s">
        <v>160</v>
      </c>
      <c r="C340" s="118" t="s">
        <v>9</v>
      </c>
      <c r="D340" s="271">
        <v>1</v>
      </c>
      <c r="E340" s="188">
        <v>36</v>
      </c>
      <c r="F340" s="412"/>
      <c r="G340" s="54"/>
      <c r="H340" s="39"/>
      <c r="I340" s="74"/>
      <c r="K340" s="42"/>
      <c r="L340" s="42"/>
      <c r="M340" s="43"/>
      <c r="N340" s="60"/>
      <c r="O340" s="42"/>
    </row>
    <row r="341" spans="1:15" s="98" customFormat="1" ht="15.75" customHeight="1">
      <c r="A341" s="200"/>
      <c r="B341" s="201" t="s">
        <v>47</v>
      </c>
      <c r="C341" s="118"/>
      <c r="D341" s="272"/>
      <c r="E341" s="197">
        <f>SUM(E342:E367)</f>
        <v>8236</v>
      </c>
      <c r="F341" s="412"/>
      <c r="G341" s="99"/>
      <c r="H341" s="112"/>
      <c r="I341" s="202"/>
      <c r="K341" s="203"/>
      <c r="L341" s="203"/>
      <c r="M341" s="204"/>
      <c r="N341" s="205"/>
      <c r="O341" s="203"/>
    </row>
    <row r="342" spans="1:15" s="40" customFormat="1" ht="15.75" customHeight="1">
      <c r="A342" s="73"/>
      <c r="B342" s="149" t="s">
        <v>97</v>
      </c>
      <c r="C342" s="118" t="s">
        <v>9</v>
      </c>
      <c r="D342" s="164">
        <v>4</v>
      </c>
      <c r="E342" s="198">
        <v>16</v>
      </c>
      <c r="F342" s="412"/>
      <c r="G342" s="54"/>
      <c r="H342" s="39"/>
      <c r="I342" s="74"/>
      <c r="K342" s="42"/>
      <c r="L342" s="42"/>
      <c r="M342" s="43"/>
      <c r="N342" s="60"/>
      <c r="O342" s="42"/>
    </row>
    <row r="343" spans="1:15" s="40" customFormat="1" ht="15.75" customHeight="1">
      <c r="A343" s="73"/>
      <c r="B343" s="149" t="s">
        <v>164</v>
      </c>
      <c r="C343" s="118" t="s">
        <v>9</v>
      </c>
      <c r="D343" s="164">
        <v>1</v>
      </c>
      <c r="E343" s="198">
        <v>36</v>
      </c>
      <c r="F343" s="412"/>
      <c r="G343" s="54"/>
      <c r="H343" s="39"/>
      <c r="I343" s="74"/>
      <c r="K343" s="42"/>
      <c r="L343" s="42"/>
      <c r="M343" s="43"/>
      <c r="N343" s="60"/>
      <c r="O343" s="42"/>
    </row>
    <row r="344" spans="1:15" s="40" customFormat="1" ht="15.75" customHeight="1">
      <c r="A344" s="73"/>
      <c r="B344" s="150" t="s">
        <v>165</v>
      </c>
      <c r="C344" s="118" t="s">
        <v>9</v>
      </c>
      <c r="D344" s="164">
        <v>1</v>
      </c>
      <c r="E344" s="198">
        <v>37</v>
      </c>
      <c r="F344" s="412"/>
      <c r="G344" s="54"/>
      <c r="H344" s="39"/>
      <c r="I344" s="74"/>
      <c r="K344" s="42"/>
      <c r="L344" s="42"/>
      <c r="M344" s="43"/>
      <c r="N344" s="60"/>
      <c r="O344" s="42"/>
    </row>
    <row r="345" spans="1:15" s="40" customFormat="1" ht="15.75" customHeight="1">
      <c r="A345" s="73"/>
      <c r="B345" s="353" t="s">
        <v>166</v>
      </c>
      <c r="C345" s="118" t="s">
        <v>9</v>
      </c>
      <c r="D345" s="164">
        <v>2</v>
      </c>
      <c r="E345" s="198">
        <v>12</v>
      </c>
      <c r="F345" s="412"/>
      <c r="G345" s="54"/>
      <c r="H345" s="39"/>
      <c r="I345" s="74"/>
      <c r="K345" s="42"/>
      <c r="L345" s="42"/>
      <c r="M345" s="43"/>
      <c r="N345" s="60"/>
      <c r="O345" s="42"/>
    </row>
    <row r="346" spans="1:15" s="40" customFormat="1" ht="15.75" customHeight="1">
      <c r="A346" s="73"/>
      <c r="B346" s="353" t="s">
        <v>347</v>
      </c>
      <c r="C346" s="118" t="s">
        <v>9</v>
      </c>
      <c r="D346" s="164">
        <v>1</v>
      </c>
      <c r="E346" s="198">
        <v>2047</v>
      </c>
      <c r="F346" s="412"/>
      <c r="G346" s="54"/>
      <c r="H346" s="39"/>
      <c r="I346" s="74"/>
      <c r="K346" s="42"/>
      <c r="L346" s="42"/>
      <c r="M346" s="43"/>
      <c r="N346" s="60"/>
      <c r="O346" s="42"/>
    </row>
    <row r="347" spans="1:15" s="40" customFormat="1" ht="15.75" customHeight="1">
      <c r="A347" s="73"/>
      <c r="B347" s="199" t="s">
        <v>348</v>
      </c>
      <c r="C347" s="118" t="s">
        <v>9</v>
      </c>
      <c r="D347" s="164">
        <v>1</v>
      </c>
      <c r="E347" s="198">
        <v>1700</v>
      </c>
      <c r="F347" s="412"/>
      <c r="G347" s="54"/>
      <c r="H347" s="39"/>
      <c r="I347" s="74"/>
      <c r="K347" s="42"/>
      <c r="L347" s="42"/>
      <c r="M347" s="43"/>
      <c r="N347" s="60"/>
      <c r="O347" s="42"/>
    </row>
    <row r="348" spans="1:15" s="40" customFormat="1" ht="15.75" customHeight="1">
      <c r="A348" s="73"/>
      <c r="B348" s="199" t="s">
        <v>349</v>
      </c>
      <c r="C348" s="118" t="s">
        <v>9</v>
      </c>
      <c r="D348" s="164">
        <v>1</v>
      </c>
      <c r="E348" s="198">
        <v>708</v>
      </c>
      <c r="F348" s="412"/>
      <c r="G348" s="54"/>
      <c r="H348" s="39"/>
      <c r="I348" s="74"/>
      <c r="K348" s="42"/>
      <c r="L348" s="42"/>
      <c r="M348" s="43"/>
      <c r="N348" s="60"/>
      <c r="O348" s="42"/>
    </row>
    <row r="349" spans="1:15" s="40" customFormat="1" ht="15.75" customHeight="1">
      <c r="A349" s="73"/>
      <c r="B349" s="199" t="s">
        <v>350</v>
      </c>
      <c r="C349" s="118" t="s">
        <v>9</v>
      </c>
      <c r="D349" s="164">
        <v>1</v>
      </c>
      <c r="E349" s="198">
        <v>687</v>
      </c>
      <c r="F349" s="412"/>
      <c r="G349" s="54"/>
      <c r="H349" s="39"/>
      <c r="I349" s="74"/>
      <c r="K349" s="42"/>
      <c r="L349" s="42"/>
      <c r="M349" s="43"/>
      <c r="N349" s="60"/>
      <c r="O349" s="42"/>
    </row>
    <row r="350" spans="1:15" s="40" customFormat="1" ht="15.75" customHeight="1">
      <c r="A350" s="73"/>
      <c r="B350" s="199" t="s">
        <v>351</v>
      </c>
      <c r="C350" s="118" t="s">
        <v>9</v>
      </c>
      <c r="D350" s="164">
        <v>1</v>
      </c>
      <c r="E350" s="198">
        <v>560</v>
      </c>
      <c r="F350" s="412"/>
      <c r="G350" s="54"/>
      <c r="H350" s="39"/>
      <c r="I350" s="74"/>
      <c r="K350" s="42"/>
      <c r="L350" s="42"/>
      <c r="M350" s="43"/>
      <c r="N350" s="60"/>
      <c r="O350" s="42"/>
    </row>
    <row r="351" spans="1:15" s="40" customFormat="1" ht="15.75" customHeight="1">
      <c r="A351" s="73"/>
      <c r="B351" s="199" t="s">
        <v>352</v>
      </c>
      <c r="C351" s="118" t="s">
        <v>9</v>
      </c>
      <c r="D351" s="164">
        <v>1</v>
      </c>
      <c r="E351" s="198">
        <v>335</v>
      </c>
      <c r="F351" s="412"/>
      <c r="G351" s="54"/>
      <c r="H351" s="39"/>
      <c r="I351" s="74"/>
      <c r="K351" s="42"/>
      <c r="L351" s="42"/>
      <c r="M351" s="43"/>
      <c r="N351" s="60"/>
      <c r="O351" s="42"/>
    </row>
    <row r="352" spans="1:15" s="40" customFormat="1" ht="15.75" customHeight="1">
      <c r="A352" s="73"/>
      <c r="B352" s="199" t="s">
        <v>353</v>
      </c>
      <c r="C352" s="118" t="s">
        <v>9</v>
      </c>
      <c r="D352" s="164">
        <v>1</v>
      </c>
      <c r="E352" s="198">
        <v>275</v>
      </c>
      <c r="F352" s="412"/>
      <c r="G352" s="54"/>
      <c r="H352" s="39"/>
      <c r="I352" s="74"/>
      <c r="K352" s="42"/>
      <c r="L352" s="42"/>
      <c r="M352" s="43"/>
      <c r="N352" s="60"/>
      <c r="O352" s="42"/>
    </row>
    <row r="353" spans="1:15" s="40" customFormat="1" ht="15.75" customHeight="1">
      <c r="A353" s="73"/>
      <c r="B353" s="199" t="s">
        <v>354</v>
      </c>
      <c r="C353" s="118" t="s">
        <v>9</v>
      </c>
      <c r="D353" s="164">
        <v>1</v>
      </c>
      <c r="E353" s="198">
        <v>284</v>
      </c>
      <c r="F353" s="412"/>
      <c r="G353" s="54"/>
      <c r="H353" s="39"/>
      <c r="I353" s="74"/>
      <c r="K353" s="42"/>
      <c r="L353" s="42"/>
      <c r="M353" s="43"/>
      <c r="N353" s="60"/>
      <c r="O353" s="42"/>
    </row>
    <row r="354" spans="1:15" s="40" customFormat="1" ht="15.75" customHeight="1">
      <c r="A354" s="73"/>
      <c r="B354" s="199" t="s">
        <v>355</v>
      </c>
      <c r="C354" s="118" t="s">
        <v>9</v>
      </c>
      <c r="D354" s="164">
        <v>1</v>
      </c>
      <c r="E354" s="198">
        <v>268</v>
      </c>
      <c r="F354" s="412"/>
      <c r="G354" s="54"/>
      <c r="H354" s="39"/>
      <c r="I354" s="74"/>
      <c r="K354" s="42"/>
      <c r="L354" s="42"/>
      <c r="M354" s="43"/>
      <c r="N354" s="60"/>
      <c r="O354" s="42"/>
    </row>
    <row r="355" spans="1:15" s="40" customFormat="1" ht="15.75" customHeight="1">
      <c r="A355" s="73"/>
      <c r="B355" s="199" t="s">
        <v>356</v>
      </c>
      <c r="C355" s="118" t="s">
        <v>9</v>
      </c>
      <c r="D355" s="164">
        <v>3</v>
      </c>
      <c r="E355" s="198">
        <v>167</v>
      </c>
      <c r="F355" s="412"/>
      <c r="G355" s="54"/>
      <c r="H355" s="39"/>
      <c r="I355" s="74"/>
      <c r="K355" s="42"/>
      <c r="L355" s="42"/>
      <c r="M355" s="43"/>
      <c r="N355" s="60"/>
      <c r="O355" s="42"/>
    </row>
    <row r="356" spans="1:15" s="40" customFormat="1" ht="15.75" customHeight="1">
      <c r="A356" s="73"/>
      <c r="B356" s="199" t="s">
        <v>357</v>
      </c>
      <c r="C356" s="118" t="s">
        <v>9</v>
      </c>
      <c r="D356" s="164">
        <v>1</v>
      </c>
      <c r="E356" s="198">
        <v>134</v>
      </c>
      <c r="F356" s="412"/>
      <c r="G356" s="54"/>
      <c r="H356" s="39"/>
      <c r="I356" s="74"/>
      <c r="K356" s="42"/>
      <c r="L356" s="42"/>
      <c r="M356" s="43"/>
      <c r="N356" s="60"/>
      <c r="O356" s="42"/>
    </row>
    <row r="357" spans="1:15" s="40" customFormat="1" ht="15.75" customHeight="1">
      <c r="A357" s="73"/>
      <c r="B357" s="199" t="s">
        <v>358</v>
      </c>
      <c r="C357" s="118" t="s">
        <v>9</v>
      </c>
      <c r="D357" s="164">
        <v>1</v>
      </c>
      <c r="E357" s="198">
        <v>269</v>
      </c>
      <c r="F357" s="412"/>
      <c r="G357" s="54"/>
      <c r="H357" s="39"/>
      <c r="I357" s="74"/>
      <c r="K357" s="42"/>
      <c r="L357" s="42"/>
      <c r="M357" s="43"/>
      <c r="N357" s="60"/>
      <c r="O357" s="42"/>
    </row>
    <row r="358" spans="1:15" s="40" customFormat="1" ht="15.75" customHeight="1">
      <c r="A358" s="73"/>
      <c r="B358" s="199" t="s">
        <v>359</v>
      </c>
      <c r="C358" s="118" t="s">
        <v>9</v>
      </c>
      <c r="D358" s="164">
        <v>1</v>
      </c>
      <c r="E358" s="198">
        <v>115</v>
      </c>
      <c r="F358" s="412"/>
      <c r="G358" s="54"/>
      <c r="H358" s="39"/>
      <c r="I358" s="74"/>
      <c r="K358" s="42"/>
      <c r="L358" s="42"/>
      <c r="M358" s="43"/>
      <c r="N358" s="60"/>
      <c r="O358" s="42"/>
    </row>
    <row r="359" spans="1:15" s="40" customFormat="1" ht="15.75" customHeight="1">
      <c r="A359" s="73"/>
      <c r="B359" s="199" t="s">
        <v>360</v>
      </c>
      <c r="C359" s="118" t="s">
        <v>9</v>
      </c>
      <c r="D359" s="164">
        <v>1</v>
      </c>
      <c r="E359" s="198">
        <v>153</v>
      </c>
      <c r="F359" s="412"/>
      <c r="G359" s="54"/>
      <c r="H359" s="39"/>
      <c r="I359" s="74"/>
      <c r="K359" s="42"/>
      <c r="L359" s="42"/>
      <c r="M359" s="43"/>
      <c r="N359" s="60"/>
      <c r="O359" s="42"/>
    </row>
    <row r="360" spans="1:15" s="40" customFormat="1" ht="15.75" customHeight="1">
      <c r="A360" s="73"/>
      <c r="B360" s="199" t="s">
        <v>361</v>
      </c>
      <c r="C360" s="118" t="s">
        <v>9</v>
      </c>
      <c r="D360" s="164">
        <v>1</v>
      </c>
      <c r="E360" s="198">
        <v>180</v>
      </c>
      <c r="F360" s="412"/>
      <c r="G360" s="54"/>
      <c r="H360" s="39"/>
      <c r="I360" s="74"/>
      <c r="K360" s="42"/>
      <c r="L360" s="42"/>
      <c r="M360" s="43"/>
      <c r="N360" s="60"/>
      <c r="O360" s="42"/>
    </row>
    <row r="361" spans="1:15" s="40" customFormat="1" ht="15.75" customHeight="1">
      <c r="A361" s="73"/>
      <c r="B361" s="199" t="s">
        <v>362</v>
      </c>
      <c r="C361" s="118" t="s">
        <v>9</v>
      </c>
      <c r="D361" s="164">
        <v>1</v>
      </c>
      <c r="E361" s="198">
        <v>42</v>
      </c>
      <c r="F361" s="412"/>
      <c r="G361" s="54"/>
      <c r="H361" s="39"/>
      <c r="I361" s="74"/>
      <c r="K361" s="42"/>
      <c r="L361" s="42"/>
      <c r="M361" s="43"/>
      <c r="N361" s="60"/>
      <c r="O361" s="42"/>
    </row>
    <row r="362" spans="1:15" s="40" customFormat="1" ht="15.75" customHeight="1">
      <c r="A362" s="73"/>
      <c r="B362" s="199" t="s">
        <v>363</v>
      </c>
      <c r="C362" s="118" t="s">
        <v>9</v>
      </c>
      <c r="D362" s="164">
        <v>2</v>
      </c>
      <c r="E362" s="198">
        <v>54</v>
      </c>
      <c r="F362" s="412"/>
      <c r="G362" s="54"/>
      <c r="H362" s="39"/>
      <c r="I362" s="74"/>
      <c r="K362" s="42"/>
      <c r="L362" s="42"/>
      <c r="M362" s="43"/>
      <c r="N362" s="60"/>
      <c r="O362" s="42"/>
    </row>
    <row r="363" spans="1:15" s="40" customFormat="1" ht="15.75" customHeight="1">
      <c r="A363" s="73"/>
      <c r="B363" s="199" t="s">
        <v>364</v>
      </c>
      <c r="C363" s="118" t="s">
        <v>9</v>
      </c>
      <c r="D363" s="164">
        <v>1</v>
      </c>
      <c r="E363" s="198">
        <v>28</v>
      </c>
      <c r="F363" s="412"/>
      <c r="G363" s="54"/>
      <c r="H363" s="39"/>
      <c r="I363" s="74"/>
      <c r="K363" s="42"/>
      <c r="L363" s="42"/>
      <c r="M363" s="43"/>
      <c r="N363" s="60"/>
      <c r="O363" s="42"/>
    </row>
    <row r="364" spans="1:15" s="40" customFormat="1" ht="15.75" customHeight="1">
      <c r="A364" s="73"/>
      <c r="B364" s="199" t="s">
        <v>365</v>
      </c>
      <c r="C364" s="118" t="s">
        <v>9</v>
      </c>
      <c r="D364" s="164">
        <v>1</v>
      </c>
      <c r="E364" s="198">
        <v>34</v>
      </c>
      <c r="F364" s="412"/>
      <c r="G364" s="54"/>
      <c r="H364" s="39"/>
      <c r="I364" s="74"/>
      <c r="K364" s="42"/>
      <c r="L364" s="42"/>
      <c r="M364" s="43"/>
      <c r="N364" s="60"/>
      <c r="O364" s="42"/>
    </row>
    <row r="365" spans="1:15" s="40" customFormat="1" ht="15.75" customHeight="1">
      <c r="A365" s="73"/>
      <c r="B365" s="199" t="s">
        <v>366</v>
      </c>
      <c r="C365" s="118" t="s">
        <v>9</v>
      </c>
      <c r="D365" s="164">
        <v>1</v>
      </c>
      <c r="E365" s="198">
        <v>18</v>
      </c>
      <c r="F365" s="412"/>
      <c r="G365" s="54"/>
      <c r="H365" s="39"/>
      <c r="I365" s="74"/>
      <c r="K365" s="42"/>
      <c r="L365" s="42"/>
      <c r="M365" s="43"/>
      <c r="N365" s="60"/>
      <c r="O365" s="42"/>
    </row>
    <row r="366" spans="1:15" s="40" customFormat="1" ht="15.75" customHeight="1">
      <c r="A366" s="73"/>
      <c r="B366" s="393" t="s">
        <v>403</v>
      </c>
      <c r="C366" s="118" t="s">
        <v>9</v>
      </c>
      <c r="D366" s="164">
        <v>2</v>
      </c>
      <c r="E366" s="198">
        <v>36</v>
      </c>
      <c r="F366" s="412"/>
      <c r="G366" s="54"/>
      <c r="H366" s="39"/>
      <c r="I366" s="74"/>
      <c r="K366" s="42"/>
      <c r="L366" s="42"/>
      <c r="M366" s="43"/>
      <c r="N366" s="60"/>
      <c r="O366" s="42"/>
    </row>
    <row r="367" spans="1:15" s="40" customFormat="1" ht="15.75" customHeight="1">
      <c r="A367" s="73"/>
      <c r="B367" s="393" t="s">
        <v>404</v>
      </c>
      <c r="C367" s="118" t="s">
        <v>9</v>
      </c>
      <c r="D367" s="164">
        <v>1</v>
      </c>
      <c r="E367" s="198">
        <v>41</v>
      </c>
      <c r="F367" s="412"/>
      <c r="G367" s="54"/>
      <c r="H367" s="39"/>
      <c r="I367" s="74"/>
      <c r="K367" s="42"/>
      <c r="L367" s="42"/>
      <c r="M367" s="43"/>
      <c r="N367" s="60"/>
      <c r="O367" s="42"/>
    </row>
    <row r="368" spans="1:15" ht="15.75" customHeight="1">
      <c r="A368" s="45"/>
      <c r="B368" s="178" t="s">
        <v>21</v>
      </c>
      <c r="C368" s="206"/>
      <c r="D368" s="206"/>
      <c r="E368" s="210">
        <f>SUM(E369:E382)</f>
        <v>1465</v>
      </c>
      <c r="F368" s="412"/>
      <c r="G368" s="54"/>
      <c r="J368" s="49"/>
      <c r="K368" s="42"/>
      <c r="L368" s="42"/>
      <c r="M368" s="43"/>
      <c r="N368" s="60"/>
      <c r="O368" s="78"/>
    </row>
    <row r="369" spans="1:61" s="71" customFormat="1" ht="17.25" customHeight="1">
      <c r="A369" s="73"/>
      <c r="B369" s="207" t="s">
        <v>167</v>
      </c>
      <c r="C369" s="146" t="s">
        <v>9</v>
      </c>
      <c r="D369" s="191">
        <v>1</v>
      </c>
      <c r="E369" s="211">
        <v>213</v>
      </c>
      <c r="F369" s="412"/>
      <c r="G369" s="54"/>
      <c r="H369" s="46"/>
      <c r="I369" s="74"/>
      <c r="J369" s="42"/>
      <c r="K369" s="42"/>
      <c r="L369" s="42"/>
      <c r="M369" s="43"/>
      <c r="N369" s="60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  <c r="AB369" s="42"/>
      <c r="AC369" s="42"/>
      <c r="AD369" s="42"/>
      <c r="AE369" s="42"/>
      <c r="AF369" s="42"/>
      <c r="AG369" s="42"/>
      <c r="AH369" s="42"/>
      <c r="AI369" s="42"/>
      <c r="AJ369" s="42"/>
      <c r="AK369" s="42"/>
      <c r="AL369" s="42"/>
      <c r="AM369" s="42"/>
      <c r="AN369" s="42"/>
      <c r="AO369" s="42"/>
      <c r="AP369" s="42"/>
      <c r="AQ369" s="42"/>
      <c r="AR369" s="42"/>
      <c r="AS369" s="42"/>
      <c r="AT369" s="42"/>
      <c r="AU369" s="42"/>
      <c r="AV369" s="42"/>
      <c r="AW369" s="42"/>
      <c r="AX369" s="42"/>
      <c r="AY369" s="42"/>
      <c r="AZ369" s="42"/>
      <c r="BA369" s="42"/>
      <c r="BB369" s="42"/>
      <c r="BC369" s="42"/>
      <c r="BD369" s="42"/>
      <c r="BE369" s="42"/>
      <c r="BF369" s="42"/>
      <c r="BG369" s="42"/>
      <c r="BH369" s="42"/>
      <c r="BI369" s="42"/>
    </row>
    <row r="370" spans="1:61" s="71" customFormat="1" ht="15.75" customHeight="1">
      <c r="A370" s="73"/>
      <c r="B370" s="208" t="s">
        <v>168</v>
      </c>
      <c r="C370" s="146" t="s">
        <v>9</v>
      </c>
      <c r="D370" s="191">
        <v>1</v>
      </c>
      <c r="E370" s="182">
        <v>200</v>
      </c>
      <c r="F370" s="412"/>
      <c r="G370" s="54"/>
      <c r="H370" s="46"/>
      <c r="I370" s="74"/>
      <c r="J370" s="42"/>
      <c r="K370" s="42"/>
      <c r="L370" s="42"/>
      <c r="M370" s="43"/>
      <c r="N370" s="60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42"/>
      <c r="AC370" s="42"/>
      <c r="AD370" s="42"/>
      <c r="AE370" s="42"/>
      <c r="AF370" s="42"/>
      <c r="AG370" s="42"/>
      <c r="AH370" s="42"/>
      <c r="AI370" s="42"/>
      <c r="AJ370" s="42"/>
      <c r="AK370" s="42"/>
      <c r="AL370" s="42"/>
      <c r="AM370" s="42"/>
      <c r="AN370" s="42"/>
      <c r="AO370" s="42"/>
      <c r="AP370" s="42"/>
      <c r="AQ370" s="42"/>
      <c r="AR370" s="42"/>
      <c r="AS370" s="42"/>
      <c r="AT370" s="42"/>
      <c r="AU370" s="42"/>
      <c r="AV370" s="42"/>
      <c r="AW370" s="42"/>
      <c r="AX370" s="42"/>
      <c r="AY370" s="42"/>
      <c r="AZ370" s="42"/>
      <c r="BA370" s="42"/>
      <c r="BB370" s="42"/>
      <c r="BC370" s="42"/>
      <c r="BD370" s="42"/>
      <c r="BE370" s="42"/>
      <c r="BF370" s="42"/>
      <c r="BG370" s="42"/>
      <c r="BH370" s="42"/>
      <c r="BI370" s="42"/>
    </row>
    <row r="371" spans="1:61" s="71" customFormat="1" ht="15.75" customHeight="1">
      <c r="A371" s="73"/>
      <c r="B371" s="209" t="s">
        <v>67</v>
      </c>
      <c r="C371" s="146" t="s">
        <v>9</v>
      </c>
      <c r="D371" s="191">
        <v>1</v>
      </c>
      <c r="E371" s="182">
        <v>90</v>
      </c>
      <c r="F371" s="412"/>
      <c r="G371" s="54"/>
      <c r="H371" s="46"/>
      <c r="I371" s="74"/>
      <c r="J371" s="42"/>
      <c r="K371" s="42"/>
      <c r="L371" s="42"/>
      <c r="M371" s="43"/>
      <c r="N371" s="60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  <c r="AB371" s="42"/>
      <c r="AC371" s="42"/>
      <c r="AD371" s="42"/>
      <c r="AE371" s="42"/>
      <c r="AF371" s="42"/>
      <c r="AG371" s="42"/>
      <c r="AH371" s="42"/>
      <c r="AI371" s="42"/>
      <c r="AJ371" s="42"/>
      <c r="AK371" s="42"/>
      <c r="AL371" s="42"/>
      <c r="AM371" s="42"/>
      <c r="AN371" s="42"/>
      <c r="AO371" s="42"/>
      <c r="AP371" s="42"/>
      <c r="AQ371" s="42"/>
      <c r="AR371" s="42"/>
      <c r="AS371" s="42"/>
      <c r="AT371" s="42"/>
      <c r="AU371" s="42"/>
      <c r="AV371" s="42"/>
      <c r="AW371" s="42"/>
      <c r="AX371" s="42"/>
      <c r="AY371" s="42"/>
      <c r="AZ371" s="42"/>
      <c r="BA371" s="42"/>
      <c r="BB371" s="42"/>
      <c r="BC371" s="42"/>
      <c r="BD371" s="42"/>
      <c r="BE371" s="42"/>
      <c r="BF371" s="42"/>
      <c r="BG371" s="42"/>
      <c r="BH371" s="42"/>
      <c r="BI371" s="42"/>
    </row>
    <row r="372" spans="1:61" s="71" customFormat="1" ht="15.75" customHeight="1">
      <c r="A372" s="73"/>
      <c r="B372" s="208" t="s">
        <v>169</v>
      </c>
      <c r="C372" s="146" t="s">
        <v>9</v>
      </c>
      <c r="D372" s="191">
        <v>200</v>
      </c>
      <c r="E372" s="182">
        <v>700</v>
      </c>
      <c r="F372" s="412"/>
      <c r="G372" s="54"/>
      <c r="H372" s="46"/>
      <c r="I372" s="74"/>
      <c r="J372" s="42"/>
      <c r="K372" s="42"/>
      <c r="L372" s="42"/>
      <c r="M372" s="43"/>
      <c r="N372" s="60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  <c r="AB372" s="42"/>
      <c r="AC372" s="42"/>
      <c r="AD372" s="42"/>
      <c r="AE372" s="42"/>
      <c r="AF372" s="42"/>
      <c r="AG372" s="42"/>
      <c r="AH372" s="42"/>
      <c r="AI372" s="42"/>
      <c r="AJ372" s="42"/>
      <c r="AK372" s="42"/>
      <c r="AL372" s="42"/>
      <c r="AM372" s="42"/>
      <c r="AN372" s="42"/>
      <c r="AO372" s="42"/>
      <c r="AP372" s="42"/>
      <c r="AQ372" s="42"/>
      <c r="AR372" s="42"/>
      <c r="AS372" s="42"/>
      <c r="AT372" s="42"/>
      <c r="AU372" s="42"/>
      <c r="AV372" s="42"/>
      <c r="AW372" s="42"/>
      <c r="AX372" s="42"/>
      <c r="AY372" s="42"/>
      <c r="AZ372" s="42"/>
      <c r="BA372" s="42"/>
      <c r="BB372" s="42"/>
      <c r="BC372" s="42"/>
      <c r="BD372" s="42"/>
      <c r="BE372" s="42"/>
      <c r="BF372" s="42"/>
      <c r="BG372" s="42"/>
      <c r="BH372" s="42"/>
      <c r="BI372" s="42"/>
    </row>
    <row r="373" spans="1:61" s="71" customFormat="1" ht="15.75" customHeight="1">
      <c r="A373" s="73"/>
      <c r="B373" s="208" t="s">
        <v>170</v>
      </c>
      <c r="C373" s="146" t="s">
        <v>9</v>
      </c>
      <c r="D373" s="191">
        <v>1</v>
      </c>
      <c r="E373" s="182">
        <v>10</v>
      </c>
      <c r="F373" s="412"/>
      <c r="G373" s="54"/>
      <c r="H373" s="46"/>
      <c r="I373" s="74"/>
      <c r="J373" s="42"/>
      <c r="K373" s="42"/>
      <c r="L373" s="42"/>
      <c r="M373" s="43"/>
      <c r="N373" s="60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  <c r="AB373" s="42"/>
      <c r="AC373" s="42"/>
      <c r="AD373" s="42"/>
      <c r="AE373" s="42"/>
      <c r="AF373" s="42"/>
      <c r="AG373" s="42"/>
      <c r="AH373" s="42"/>
      <c r="AI373" s="42"/>
      <c r="AJ373" s="42"/>
      <c r="AK373" s="42"/>
      <c r="AL373" s="42"/>
      <c r="AM373" s="42"/>
      <c r="AN373" s="42"/>
      <c r="AO373" s="42"/>
      <c r="AP373" s="42"/>
      <c r="AQ373" s="42"/>
      <c r="AR373" s="42"/>
      <c r="AS373" s="42"/>
      <c r="AT373" s="42"/>
      <c r="AU373" s="42"/>
      <c r="AV373" s="42"/>
      <c r="AW373" s="42"/>
      <c r="AX373" s="42"/>
      <c r="AY373" s="42"/>
      <c r="AZ373" s="42"/>
      <c r="BA373" s="42"/>
      <c r="BB373" s="42"/>
      <c r="BC373" s="42"/>
      <c r="BD373" s="42"/>
      <c r="BE373" s="42"/>
      <c r="BF373" s="42"/>
      <c r="BG373" s="42"/>
      <c r="BH373" s="42"/>
      <c r="BI373" s="42"/>
    </row>
    <row r="374" spans="1:61" s="71" customFormat="1" ht="15.75" customHeight="1">
      <c r="A374" s="73"/>
      <c r="B374" s="207" t="s">
        <v>171</v>
      </c>
      <c r="C374" s="146" t="s">
        <v>9</v>
      </c>
      <c r="D374" s="191">
        <v>1</v>
      </c>
      <c r="E374" s="182">
        <v>5</v>
      </c>
      <c r="F374" s="412"/>
      <c r="G374" s="54"/>
      <c r="H374" s="46"/>
      <c r="I374" s="74"/>
      <c r="J374" s="42"/>
      <c r="K374" s="42"/>
      <c r="L374" s="42"/>
      <c r="M374" s="43"/>
      <c r="N374" s="60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  <c r="AB374" s="42"/>
      <c r="AC374" s="42"/>
      <c r="AD374" s="42"/>
      <c r="AE374" s="42"/>
      <c r="AF374" s="42"/>
      <c r="AG374" s="42"/>
      <c r="AH374" s="42"/>
      <c r="AI374" s="42"/>
      <c r="AJ374" s="42"/>
      <c r="AK374" s="42"/>
      <c r="AL374" s="42"/>
      <c r="AM374" s="42"/>
      <c r="AN374" s="42"/>
      <c r="AO374" s="42"/>
      <c r="AP374" s="42"/>
      <c r="AQ374" s="42"/>
      <c r="AR374" s="42"/>
      <c r="AS374" s="42"/>
      <c r="AT374" s="42"/>
      <c r="AU374" s="42"/>
      <c r="AV374" s="42"/>
      <c r="AW374" s="42"/>
      <c r="AX374" s="42"/>
      <c r="AY374" s="42"/>
      <c r="AZ374" s="42"/>
      <c r="BA374" s="42"/>
      <c r="BB374" s="42"/>
      <c r="BC374" s="42"/>
      <c r="BD374" s="42"/>
      <c r="BE374" s="42"/>
      <c r="BF374" s="42"/>
      <c r="BG374" s="42"/>
      <c r="BH374" s="42"/>
      <c r="BI374" s="42"/>
    </row>
    <row r="375" spans="1:61" s="71" customFormat="1" ht="15.75" customHeight="1">
      <c r="A375" s="73"/>
      <c r="B375" s="207" t="s">
        <v>172</v>
      </c>
      <c r="C375" s="146" t="s">
        <v>9</v>
      </c>
      <c r="D375" s="191">
        <v>1</v>
      </c>
      <c r="E375" s="182">
        <v>37</v>
      </c>
      <c r="F375" s="412"/>
      <c r="G375" s="54"/>
      <c r="H375" s="46"/>
      <c r="I375" s="74"/>
      <c r="J375" s="42"/>
      <c r="K375" s="42"/>
      <c r="L375" s="42"/>
      <c r="M375" s="43"/>
      <c r="N375" s="60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  <c r="AB375" s="42"/>
      <c r="AC375" s="42"/>
      <c r="AD375" s="42"/>
      <c r="AE375" s="42"/>
      <c r="AF375" s="42"/>
      <c r="AG375" s="42"/>
      <c r="AH375" s="42"/>
      <c r="AI375" s="42"/>
      <c r="AJ375" s="42"/>
      <c r="AK375" s="42"/>
      <c r="AL375" s="42"/>
      <c r="AM375" s="42"/>
      <c r="AN375" s="42"/>
      <c r="AO375" s="42"/>
      <c r="AP375" s="42"/>
      <c r="AQ375" s="42"/>
      <c r="AR375" s="42"/>
      <c r="AS375" s="42"/>
      <c r="AT375" s="42"/>
      <c r="AU375" s="42"/>
      <c r="AV375" s="42"/>
      <c r="AW375" s="42"/>
      <c r="AX375" s="42"/>
      <c r="AY375" s="42"/>
      <c r="AZ375" s="42"/>
      <c r="BA375" s="42"/>
      <c r="BB375" s="42"/>
      <c r="BC375" s="42"/>
      <c r="BD375" s="42"/>
      <c r="BE375" s="42"/>
      <c r="BF375" s="42"/>
      <c r="BG375" s="42"/>
      <c r="BH375" s="42"/>
      <c r="BI375" s="42"/>
    </row>
    <row r="376" spans="1:61" s="71" customFormat="1" ht="15.75" customHeight="1">
      <c r="A376" s="73"/>
      <c r="B376" s="388" t="s">
        <v>68</v>
      </c>
      <c r="C376" s="146" t="s">
        <v>9</v>
      </c>
      <c r="D376" s="191">
        <v>1</v>
      </c>
      <c r="E376" s="182">
        <v>25</v>
      </c>
      <c r="F376" s="412"/>
      <c r="G376" s="54"/>
      <c r="H376" s="46"/>
      <c r="I376" s="74"/>
      <c r="J376" s="42"/>
      <c r="K376" s="42"/>
      <c r="L376" s="42"/>
      <c r="M376" s="43"/>
      <c r="N376" s="60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  <c r="AB376" s="42"/>
      <c r="AC376" s="42"/>
      <c r="AD376" s="42"/>
      <c r="AE376" s="42"/>
      <c r="AF376" s="42"/>
      <c r="AG376" s="42"/>
      <c r="AH376" s="42"/>
      <c r="AI376" s="42"/>
      <c r="AJ376" s="42"/>
      <c r="AK376" s="42"/>
      <c r="AL376" s="42"/>
      <c r="AM376" s="42"/>
      <c r="AN376" s="42"/>
      <c r="AO376" s="42"/>
      <c r="AP376" s="42"/>
      <c r="AQ376" s="42"/>
      <c r="AR376" s="42"/>
      <c r="AS376" s="42"/>
      <c r="AT376" s="42"/>
      <c r="AU376" s="42"/>
      <c r="AV376" s="42"/>
      <c r="AW376" s="42"/>
      <c r="AX376" s="42"/>
      <c r="AY376" s="42"/>
      <c r="AZ376" s="42"/>
      <c r="BA376" s="42"/>
      <c r="BB376" s="42"/>
      <c r="BC376" s="42"/>
      <c r="BD376" s="42"/>
      <c r="BE376" s="42"/>
      <c r="BF376" s="42"/>
      <c r="BG376" s="42"/>
      <c r="BH376" s="42"/>
      <c r="BI376" s="42"/>
    </row>
    <row r="377" spans="1:61" s="71" customFormat="1" ht="15.75" customHeight="1">
      <c r="A377" s="73"/>
      <c r="B377" s="207" t="s">
        <v>173</v>
      </c>
      <c r="C377" s="146" t="s">
        <v>9</v>
      </c>
      <c r="D377" s="191">
        <v>1</v>
      </c>
      <c r="E377" s="182">
        <v>50</v>
      </c>
      <c r="F377" s="412"/>
      <c r="G377" s="54"/>
      <c r="H377" s="46"/>
      <c r="I377" s="74"/>
      <c r="J377" s="42"/>
      <c r="K377" s="42"/>
      <c r="L377" s="42"/>
      <c r="M377" s="43"/>
      <c r="N377" s="60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  <c r="AB377" s="42"/>
      <c r="AC377" s="42"/>
      <c r="AD377" s="42"/>
      <c r="AE377" s="42"/>
      <c r="AF377" s="42"/>
      <c r="AG377" s="42"/>
      <c r="AH377" s="42"/>
      <c r="AI377" s="42"/>
      <c r="AJ377" s="42"/>
      <c r="AK377" s="42"/>
      <c r="AL377" s="42"/>
      <c r="AM377" s="42"/>
      <c r="AN377" s="42"/>
      <c r="AO377" s="42"/>
      <c r="AP377" s="42"/>
      <c r="AQ377" s="42"/>
      <c r="AR377" s="42"/>
      <c r="AS377" s="42"/>
      <c r="AT377" s="42"/>
      <c r="AU377" s="42"/>
      <c r="AV377" s="42"/>
      <c r="AW377" s="42"/>
      <c r="AX377" s="42"/>
      <c r="AY377" s="42"/>
      <c r="AZ377" s="42"/>
      <c r="BA377" s="42"/>
      <c r="BB377" s="42"/>
      <c r="BC377" s="42"/>
      <c r="BD377" s="42"/>
      <c r="BE377" s="42"/>
      <c r="BF377" s="42"/>
      <c r="BG377" s="42"/>
      <c r="BH377" s="42"/>
      <c r="BI377" s="42"/>
    </row>
    <row r="378" spans="1:61" s="71" customFormat="1" ht="15.75" customHeight="1">
      <c r="A378" s="73"/>
      <c r="B378" s="207" t="s">
        <v>174</v>
      </c>
      <c r="C378" s="146" t="s">
        <v>9</v>
      </c>
      <c r="D378" s="191">
        <v>1</v>
      </c>
      <c r="E378" s="182">
        <v>5</v>
      </c>
      <c r="F378" s="412"/>
      <c r="G378" s="54"/>
      <c r="H378" s="46"/>
      <c r="I378" s="74"/>
      <c r="J378" s="42"/>
      <c r="K378" s="42"/>
      <c r="L378" s="42"/>
      <c r="M378" s="43"/>
      <c r="N378" s="60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  <c r="AB378" s="42"/>
      <c r="AC378" s="42"/>
      <c r="AD378" s="42"/>
      <c r="AE378" s="42"/>
      <c r="AF378" s="42"/>
      <c r="AG378" s="42"/>
      <c r="AH378" s="42"/>
      <c r="AI378" s="42"/>
      <c r="AJ378" s="42"/>
      <c r="AK378" s="42"/>
      <c r="AL378" s="42"/>
      <c r="AM378" s="42"/>
      <c r="AN378" s="42"/>
      <c r="AO378" s="42"/>
      <c r="AP378" s="42"/>
      <c r="AQ378" s="42"/>
      <c r="AR378" s="42"/>
      <c r="AS378" s="42"/>
      <c r="AT378" s="42"/>
      <c r="AU378" s="42"/>
      <c r="AV378" s="42"/>
      <c r="AW378" s="42"/>
      <c r="AX378" s="42"/>
      <c r="AY378" s="42"/>
      <c r="AZ378" s="42"/>
      <c r="BA378" s="42"/>
      <c r="BB378" s="42"/>
      <c r="BC378" s="42"/>
      <c r="BD378" s="42"/>
      <c r="BE378" s="42"/>
      <c r="BF378" s="42"/>
      <c r="BG378" s="42"/>
      <c r="BH378" s="42"/>
      <c r="BI378" s="42"/>
    </row>
    <row r="379" spans="1:61" s="71" customFormat="1" ht="15.75" customHeight="1">
      <c r="A379" s="73"/>
      <c r="B379" s="393" t="s">
        <v>410</v>
      </c>
      <c r="C379" s="146" t="s">
        <v>9</v>
      </c>
      <c r="D379" s="191">
        <v>2</v>
      </c>
      <c r="E379" s="442">
        <v>110</v>
      </c>
      <c r="F379" s="412"/>
      <c r="G379" s="54"/>
      <c r="H379" s="46"/>
      <c r="I379" s="74"/>
      <c r="J379" s="42"/>
      <c r="K379" s="42"/>
      <c r="L379" s="42"/>
      <c r="M379" s="43"/>
      <c r="N379" s="60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  <c r="AB379" s="42"/>
      <c r="AC379" s="42"/>
      <c r="AD379" s="42"/>
      <c r="AE379" s="42"/>
      <c r="AF379" s="42"/>
      <c r="AG379" s="42"/>
      <c r="AH379" s="42"/>
      <c r="AI379" s="42"/>
      <c r="AJ379" s="42"/>
      <c r="AK379" s="42"/>
      <c r="AL379" s="42"/>
      <c r="AM379" s="42"/>
      <c r="AN379" s="42"/>
      <c r="AO379" s="42"/>
      <c r="AP379" s="42"/>
      <c r="AQ379" s="42"/>
      <c r="AR379" s="42"/>
      <c r="AS379" s="42"/>
      <c r="AT379" s="42"/>
      <c r="AU379" s="42"/>
      <c r="AV379" s="42"/>
      <c r="AW379" s="42"/>
      <c r="AX379" s="42"/>
      <c r="AY379" s="42"/>
      <c r="AZ379" s="42"/>
      <c r="BA379" s="42"/>
      <c r="BB379" s="42"/>
      <c r="BC379" s="42"/>
      <c r="BD379" s="42"/>
      <c r="BE379" s="42"/>
      <c r="BF379" s="42"/>
      <c r="BG379" s="42"/>
      <c r="BH379" s="42"/>
      <c r="BI379" s="42"/>
    </row>
    <row r="380" spans="1:61" s="71" customFormat="1" ht="15.75" customHeight="1">
      <c r="A380" s="73"/>
      <c r="B380" s="440" t="s">
        <v>411</v>
      </c>
      <c r="C380" s="146" t="s">
        <v>9</v>
      </c>
      <c r="D380" s="191">
        <v>2</v>
      </c>
      <c r="E380" s="441">
        <v>10</v>
      </c>
      <c r="F380" s="412"/>
      <c r="G380" s="54"/>
      <c r="H380" s="46"/>
      <c r="I380" s="74"/>
      <c r="J380" s="42"/>
      <c r="K380" s="42"/>
      <c r="L380" s="42"/>
      <c r="M380" s="43"/>
      <c r="N380" s="60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2"/>
      <c r="AB380" s="42"/>
      <c r="AC380" s="42"/>
      <c r="AD380" s="42"/>
      <c r="AE380" s="42"/>
      <c r="AF380" s="42"/>
      <c r="AG380" s="42"/>
      <c r="AH380" s="42"/>
      <c r="AI380" s="42"/>
      <c r="AJ380" s="42"/>
      <c r="AK380" s="42"/>
      <c r="AL380" s="42"/>
      <c r="AM380" s="42"/>
      <c r="AN380" s="42"/>
      <c r="AO380" s="42"/>
      <c r="AP380" s="42"/>
      <c r="AQ380" s="42"/>
      <c r="AR380" s="42"/>
      <c r="AS380" s="42"/>
      <c r="AT380" s="42"/>
      <c r="AU380" s="42"/>
      <c r="AV380" s="42"/>
      <c r="AW380" s="42"/>
      <c r="AX380" s="42"/>
      <c r="AY380" s="42"/>
      <c r="AZ380" s="42"/>
      <c r="BA380" s="42"/>
      <c r="BB380" s="42"/>
      <c r="BC380" s="42"/>
      <c r="BD380" s="42"/>
      <c r="BE380" s="42"/>
      <c r="BF380" s="42"/>
      <c r="BG380" s="42"/>
      <c r="BH380" s="42"/>
      <c r="BI380" s="42"/>
    </row>
    <row r="381" spans="1:61" s="71" customFormat="1" ht="15.75" customHeight="1">
      <c r="A381" s="73"/>
      <c r="B381" s="208" t="s">
        <v>175</v>
      </c>
      <c r="C381" s="146" t="s">
        <v>9</v>
      </c>
      <c r="D381" s="191">
        <v>1</v>
      </c>
      <c r="E381" s="211">
        <v>5</v>
      </c>
      <c r="F381" s="412"/>
      <c r="G381" s="54"/>
      <c r="H381" s="46"/>
      <c r="I381" s="74"/>
      <c r="J381" s="42"/>
      <c r="K381" s="42"/>
      <c r="L381" s="42"/>
      <c r="M381" s="43"/>
      <c r="N381" s="60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2"/>
      <c r="AC381" s="42"/>
      <c r="AD381" s="42"/>
      <c r="AE381" s="42"/>
      <c r="AF381" s="42"/>
      <c r="AG381" s="42"/>
      <c r="AH381" s="42"/>
      <c r="AI381" s="42"/>
      <c r="AJ381" s="42"/>
      <c r="AK381" s="42"/>
      <c r="AL381" s="42"/>
      <c r="AM381" s="42"/>
      <c r="AN381" s="42"/>
      <c r="AO381" s="42"/>
      <c r="AP381" s="42"/>
      <c r="AQ381" s="42"/>
      <c r="AR381" s="42"/>
      <c r="AS381" s="42"/>
      <c r="AT381" s="42"/>
      <c r="AU381" s="42"/>
      <c r="AV381" s="42"/>
      <c r="AW381" s="42"/>
      <c r="AX381" s="42"/>
      <c r="AY381" s="42"/>
      <c r="AZ381" s="42"/>
      <c r="BA381" s="42"/>
      <c r="BB381" s="42"/>
      <c r="BC381" s="42"/>
      <c r="BD381" s="42"/>
      <c r="BE381" s="42"/>
      <c r="BF381" s="42"/>
      <c r="BG381" s="42"/>
      <c r="BH381" s="42"/>
      <c r="BI381" s="42"/>
    </row>
    <row r="382" spans="1:61" s="71" customFormat="1" ht="15.75" customHeight="1">
      <c r="A382" s="73"/>
      <c r="B382" s="208" t="s">
        <v>176</v>
      </c>
      <c r="C382" s="146" t="s">
        <v>9</v>
      </c>
      <c r="D382" s="191">
        <v>1</v>
      </c>
      <c r="E382" s="182">
        <v>5</v>
      </c>
      <c r="F382" s="412"/>
      <c r="G382" s="54"/>
      <c r="H382" s="46"/>
      <c r="I382" s="74"/>
      <c r="J382" s="42"/>
      <c r="K382" s="42"/>
      <c r="L382" s="42"/>
      <c r="M382" s="43"/>
      <c r="N382" s="60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  <c r="AB382" s="42"/>
      <c r="AC382" s="42"/>
      <c r="AD382" s="42"/>
      <c r="AE382" s="42"/>
      <c r="AF382" s="42"/>
      <c r="AG382" s="42"/>
      <c r="AH382" s="42"/>
      <c r="AI382" s="42"/>
      <c r="AJ382" s="42"/>
      <c r="AK382" s="42"/>
      <c r="AL382" s="42"/>
      <c r="AM382" s="42"/>
      <c r="AN382" s="42"/>
      <c r="AO382" s="42"/>
      <c r="AP382" s="42"/>
      <c r="AQ382" s="42"/>
      <c r="AR382" s="42"/>
      <c r="AS382" s="42"/>
      <c r="AT382" s="42"/>
      <c r="AU382" s="42"/>
      <c r="AV382" s="42"/>
      <c r="AW382" s="42"/>
      <c r="AX382" s="42"/>
      <c r="AY382" s="42"/>
      <c r="AZ382" s="42"/>
      <c r="BA382" s="42"/>
      <c r="BB382" s="42"/>
      <c r="BC382" s="42"/>
      <c r="BD382" s="42"/>
      <c r="BE382" s="42"/>
      <c r="BF382" s="42"/>
      <c r="BG382" s="42"/>
      <c r="BH382" s="42"/>
      <c r="BI382" s="42"/>
    </row>
    <row r="383" spans="1:61" s="169" customFormat="1" ht="15.75" customHeight="1">
      <c r="A383" s="190"/>
      <c r="B383" s="158" t="s">
        <v>33</v>
      </c>
      <c r="C383" s="146"/>
      <c r="D383" s="191"/>
      <c r="E383" s="183">
        <f>SUM(E384:E385)</f>
        <v>769</v>
      </c>
      <c r="F383" s="412"/>
      <c r="G383" s="32"/>
      <c r="H383" s="11"/>
      <c r="I383" s="192"/>
      <c r="J383" s="7"/>
      <c r="K383" s="7"/>
      <c r="L383" s="7"/>
      <c r="M383" s="8"/>
      <c r="N383" s="15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</row>
    <row r="384" spans="1:61" s="71" customFormat="1" ht="15.75" customHeight="1">
      <c r="A384" s="73"/>
      <c r="B384" s="193" t="s">
        <v>161</v>
      </c>
      <c r="C384" s="139" t="s">
        <v>9</v>
      </c>
      <c r="D384" s="194">
        <v>1</v>
      </c>
      <c r="E384" s="188">
        <v>762</v>
      </c>
      <c r="F384" s="412"/>
      <c r="G384" s="54"/>
      <c r="H384" s="46"/>
      <c r="I384" s="74"/>
      <c r="J384" s="42"/>
      <c r="K384" s="42"/>
      <c r="L384" s="42"/>
      <c r="M384" s="43"/>
      <c r="N384" s="60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  <c r="AB384" s="42"/>
      <c r="AC384" s="42"/>
      <c r="AD384" s="42"/>
      <c r="AE384" s="42"/>
      <c r="AF384" s="42"/>
      <c r="AG384" s="42"/>
      <c r="AH384" s="42"/>
      <c r="AI384" s="42"/>
      <c r="AJ384" s="42"/>
      <c r="AK384" s="42"/>
      <c r="AL384" s="42"/>
      <c r="AM384" s="42"/>
      <c r="AN384" s="42"/>
      <c r="AO384" s="42"/>
      <c r="AP384" s="42"/>
      <c r="AQ384" s="42"/>
      <c r="AR384" s="42"/>
      <c r="AS384" s="42"/>
      <c r="AT384" s="42"/>
      <c r="AU384" s="42"/>
      <c r="AV384" s="42"/>
      <c r="AW384" s="42"/>
      <c r="AX384" s="42"/>
      <c r="AY384" s="42"/>
      <c r="AZ384" s="42"/>
      <c r="BA384" s="42"/>
      <c r="BB384" s="42"/>
      <c r="BC384" s="42"/>
      <c r="BD384" s="42"/>
      <c r="BE384" s="42"/>
      <c r="BF384" s="42"/>
      <c r="BG384" s="42"/>
      <c r="BH384" s="42"/>
      <c r="BI384" s="42"/>
    </row>
    <row r="385" spans="1:61" s="71" customFormat="1" ht="15.75" customHeight="1">
      <c r="A385" s="73"/>
      <c r="B385" s="193" t="s">
        <v>93</v>
      </c>
      <c r="C385" s="139" t="s">
        <v>9</v>
      </c>
      <c r="D385" s="194">
        <v>1</v>
      </c>
      <c r="E385" s="188">
        <v>7</v>
      </c>
      <c r="F385" s="412"/>
      <c r="G385" s="54"/>
      <c r="H385" s="46"/>
      <c r="I385" s="74"/>
      <c r="J385" s="42"/>
      <c r="K385" s="42"/>
      <c r="L385" s="42"/>
      <c r="M385" s="43"/>
      <c r="N385" s="60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  <c r="AB385" s="42"/>
      <c r="AC385" s="42"/>
      <c r="AD385" s="42"/>
      <c r="AE385" s="42"/>
      <c r="AF385" s="42"/>
      <c r="AG385" s="42"/>
      <c r="AH385" s="42"/>
      <c r="AI385" s="42"/>
      <c r="AJ385" s="42"/>
      <c r="AK385" s="42"/>
      <c r="AL385" s="42"/>
      <c r="AM385" s="42"/>
      <c r="AN385" s="42"/>
      <c r="AO385" s="42"/>
      <c r="AP385" s="42"/>
      <c r="AQ385" s="42"/>
      <c r="AR385" s="42"/>
      <c r="AS385" s="42"/>
      <c r="AT385" s="42"/>
      <c r="AU385" s="42"/>
      <c r="AV385" s="42"/>
      <c r="AW385" s="42"/>
      <c r="AX385" s="42"/>
      <c r="AY385" s="42"/>
      <c r="AZ385" s="42"/>
      <c r="BA385" s="42"/>
      <c r="BB385" s="42"/>
      <c r="BC385" s="42"/>
      <c r="BD385" s="42"/>
      <c r="BE385" s="42"/>
      <c r="BF385" s="42"/>
      <c r="BG385" s="42"/>
      <c r="BH385" s="42"/>
      <c r="BI385" s="42"/>
    </row>
    <row r="386" spans="1:61" s="169" customFormat="1" ht="19.5" customHeight="1">
      <c r="A386" s="190"/>
      <c r="B386" s="245" t="s">
        <v>22</v>
      </c>
      <c r="C386" s="236" t="s">
        <v>23</v>
      </c>
      <c r="D386" s="246"/>
      <c r="E386" s="246">
        <f>E387+E401</f>
        <v>135</v>
      </c>
      <c r="F386" s="412"/>
      <c r="G386" s="32"/>
      <c r="H386" s="11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</row>
    <row r="387" spans="1:61" s="252" customFormat="1" ht="17.25" customHeight="1">
      <c r="A387" s="247"/>
      <c r="B387" s="248" t="s">
        <v>24</v>
      </c>
      <c r="C387" s="249"/>
      <c r="D387" s="250"/>
      <c r="E387" s="251">
        <f>SUM(E388:E400)</f>
        <v>115</v>
      </c>
      <c r="F387" s="412"/>
      <c r="G387" s="32"/>
      <c r="H387" s="3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</row>
    <row r="388" spans="1:61" s="252" customFormat="1" ht="17.25" customHeight="1">
      <c r="A388" s="247"/>
      <c r="B388" s="253" t="s">
        <v>190</v>
      </c>
      <c r="C388" s="146" t="s">
        <v>9</v>
      </c>
      <c r="D388" s="191">
        <v>1</v>
      </c>
      <c r="E388" s="254">
        <v>3</v>
      </c>
      <c r="F388" s="412"/>
      <c r="G388" s="32"/>
      <c r="H388" s="3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</row>
    <row r="389" spans="1:61" s="252" customFormat="1" ht="17.25" customHeight="1">
      <c r="A389" s="247"/>
      <c r="B389" s="255" t="s">
        <v>191</v>
      </c>
      <c r="C389" s="146" t="s">
        <v>9</v>
      </c>
      <c r="D389" s="191">
        <v>1</v>
      </c>
      <c r="E389" s="254">
        <v>3</v>
      </c>
      <c r="F389" s="412"/>
      <c r="G389" s="32"/>
      <c r="H389" s="3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</row>
    <row r="390" spans="1:61" s="252" customFormat="1" ht="17.25" customHeight="1">
      <c r="A390" s="247"/>
      <c r="B390" s="255" t="s">
        <v>192</v>
      </c>
      <c r="C390" s="146" t="s">
        <v>9</v>
      </c>
      <c r="D390" s="191">
        <v>1</v>
      </c>
      <c r="E390" s="254">
        <v>5</v>
      </c>
      <c r="F390" s="412"/>
      <c r="G390" s="32"/>
      <c r="H390" s="3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</row>
    <row r="391" spans="1:61" s="252" customFormat="1" ht="17.25" customHeight="1">
      <c r="A391" s="247"/>
      <c r="B391" s="256" t="s">
        <v>193</v>
      </c>
      <c r="C391" s="146" t="s">
        <v>9</v>
      </c>
      <c r="D391" s="191">
        <v>1</v>
      </c>
      <c r="E391" s="254">
        <v>26</v>
      </c>
      <c r="F391" s="412"/>
      <c r="G391" s="32"/>
      <c r="H391" s="3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</row>
    <row r="392" spans="1:61" s="252" customFormat="1" ht="17.25" customHeight="1">
      <c r="A392" s="247"/>
      <c r="B392" s="257" t="s">
        <v>189</v>
      </c>
      <c r="C392" s="146" t="s">
        <v>9</v>
      </c>
      <c r="D392" s="191">
        <v>1</v>
      </c>
      <c r="E392" s="254">
        <v>3</v>
      </c>
      <c r="F392" s="412"/>
      <c r="G392" s="32"/>
      <c r="H392" s="3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</row>
    <row r="393" spans="1:61" s="252" customFormat="1" ht="17.25" customHeight="1">
      <c r="A393" s="247"/>
      <c r="B393" s="257" t="s">
        <v>194</v>
      </c>
      <c r="C393" s="146" t="s">
        <v>9</v>
      </c>
      <c r="D393" s="191">
        <v>1</v>
      </c>
      <c r="E393" s="254">
        <v>18</v>
      </c>
      <c r="F393" s="412"/>
      <c r="G393" s="32"/>
      <c r="H393" s="3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</row>
    <row r="394" spans="1:61" s="252" customFormat="1" ht="17.25" customHeight="1">
      <c r="A394" s="247"/>
      <c r="B394" s="253" t="s">
        <v>195</v>
      </c>
      <c r="C394" s="146" t="s">
        <v>9</v>
      </c>
      <c r="D394" s="191">
        <v>1</v>
      </c>
      <c r="E394" s="254">
        <v>40</v>
      </c>
      <c r="F394" s="412"/>
      <c r="G394" s="32"/>
      <c r="H394" s="3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</row>
    <row r="395" spans="1:61" s="252" customFormat="1" ht="17.25" customHeight="1">
      <c r="A395" s="247"/>
      <c r="B395" s="255" t="s">
        <v>53</v>
      </c>
      <c r="C395" s="146" t="s">
        <v>9</v>
      </c>
      <c r="D395" s="191">
        <v>1</v>
      </c>
      <c r="E395" s="254">
        <v>3</v>
      </c>
      <c r="F395" s="412"/>
      <c r="G395" s="32"/>
      <c r="H395" s="3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</row>
    <row r="396" spans="1:61" s="252" customFormat="1" ht="17.25" customHeight="1">
      <c r="A396" s="247"/>
      <c r="B396" s="255" t="s">
        <v>196</v>
      </c>
      <c r="C396" s="146" t="s">
        <v>9</v>
      </c>
      <c r="D396" s="191">
        <v>1</v>
      </c>
      <c r="E396" s="254">
        <v>3</v>
      </c>
      <c r="F396" s="412"/>
      <c r="G396" s="32"/>
      <c r="H396" s="3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</row>
    <row r="397" spans="1:61" s="40" customFormat="1" ht="18" customHeight="1">
      <c r="A397" s="38"/>
      <c r="B397" s="244" t="s">
        <v>197</v>
      </c>
      <c r="C397" s="118" t="s">
        <v>9</v>
      </c>
      <c r="D397" s="258">
        <v>1</v>
      </c>
      <c r="E397" s="259">
        <v>1</v>
      </c>
      <c r="F397" s="412"/>
      <c r="G397" s="54"/>
      <c r="H397" s="39"/>
      <c r="I397" s="74"/>
    </row>
    <row r="398" spans="1:61" s="40" customFormat="1" ht="18" customHeight="1">
      <c r="A398" s="38"/>
      <c r="B398" s="244" t="s">
        <v>198</v>
      </c>
      <c r="C398" s="118" t="s">
        <v>9</v>
      </c>
      <c r="D398" s="258">
        <v>1</v>
      </c>
      <c r="E398" s="260">
        <v>1</v>
      </c>
      <c r="F398" s="412"/>
      <c r="G398" s="54"/>
      <c r="H398" s="39"/>
      <c r="I398" s="74"/>
    </row>
    <row r="399" spans="1:61" s="40" customFormat="1" ht="18" customHeight="1">
      <c r="A399" s="38"/>
      <c r="B399" s="244" t="s">
        <v>199</v>
      </c>
      <c r="C399" s="118" t="s">
        <v>9</v>
      </c>
      <c r="D399" s="258">
        <v>1</v>
      </c>
      <c r="E399" s="260">
        <v>3</v>
      </c>
      <c r="F399" s="412"/>
      <c r="G399" s="54"/>
      <c r="H399" s="39"/>
      <c r="I399" s="74"/>
    </row>
    <row r="400" spans="1:61" s="40" customFormat="1" ht="18" customHeight="1">
      <c r="A400" s="38"/>
      <c r="B400" s="244" t="s">
        <v>200</v>
      </c>
      <c r="C400" s="118" t="s">
        <v>9</v>
      </c>
      <c r="D400" s="261">
        <v>2</v>
      </c>
      <c r="E400" s="259">
        <v>6</v>
      </c>
      <c r="F400" s="412"/>
      <c r="G400" s="54"/>
      <c r="H400" s="39"/>
      <c r="I400" s="74"/>
    </row>
    <row r="401" spans="1:12" s="98" customFormat="1" ht="18" customHeight="1">
      <c r="A401" s="240"/>
      <c r="B401" s="216" t="s">
        <v>52</v>
      </c>
      <c r="C401" s="118"/>
      <c r="D401" s="118"/>
      <c r="E401" s="223">
        <f>SUM(E402:E403)</f>
        <v>20</v>
      </c>
      <c r="F401" s="412"/>
      <c r="G401" s="99"/>
      <c r="H401" s="112"/>
      <c r="I401" s="202"/>
    </row>
    <row r="402" spans="1:12" s="40" customFormat="1" ht="18" customHeight="1">
      <c r="A402" s="38"/>
      <c r="B402" s="151" t="s">
        <v>76</v>
      </c>
      <c r="C402" s="118" t="s">
        <v>9</v>
      </c>
      <c r="D402" s="118">
        <v>1</v>
      </c>
      <c r="E402" s="218">
        <v>5</v>
      </c>
      <c r="F402" s="412"/>
      <c r="G402" s="54"/>
      <c r="H402" s="39"/>
      <c r="I402" s="74"/>
    </row>
    <row r="403" spans="1:12" s="40" customFormat="1" ht="18" customHeight="1">
      <c r="A403" s="38"/>
      <c r="B403" s="151" t="s">
        <v>77</v>
      </c>
      <c r="C403" s="118" t="s">
        <v>9</v>
      </c>
      <c r="D403" s="118">
        <v>1</v>
      </c>
      <c r="E403" s="218">
        <v>15</v>
      </c>
      <c r="F403" s="412"/>
      <c r="G403" s="54"/>
      <c r="H403" s="39"/>
      <c r="I403" s="74"/>
    </row>
    <row r="404" spans="1:12" s="4" customFormat="1" ht="34.5" customHeight="1">
      <c r="A404" s="473" t="s">
        <v>10</v>
      </c>
      <c r="B404" s="474"/>
      <c r="C404" s="474"/>
      <c r="D404" s="474"/>
      <c r="E404" s="128">
        <f>E405+E442+E439</f>
        <v>1726</v>
      </c>
      <c r="F404" s="412"/>
      <c r="G404" s="32"/>
      <c r="H404" s="3"/>
      <c r="J404" s="21"/>
      <c r="L404" s="21"/>
    </row>
    <row r="405" spans="1:12" s="4" customFormat="1" ht="14.25" customHeight="1">
      <c r="A405" s="325"/>
      <c r="B405" s="359" t="s">
        <v>28</v>
      </c>
      <c r="C405" s="132" t="s">
        <v>19</v>
      </c>
      <c r="D405" s="359"/>
      <c r="E405" s="177">
        <f>E431+E429+E406+E419+E424+E422+E436+E411</f>
        <v>1262</v>
      </c>
      <c r="F405" s="412"/>
      <c r="G405" s="32"/>
      <c r="H405" s="3"/>
      <c r="J405" s="21"/>
      <c r="L405" s="21"/>
    </row>
    <row r="406" spans="1:12" s="40" customFormat="1" ht="14.25" customHeight="1">
      <c r="A406" s="69"/>
      <c r="B406" s="365" t="s">
        <v>32</v>
      </c>
      <c r="C406" s="58"/>
      <c r="D406" s="80"/>
      <c r="E406" s="354">
        <f>SUM(E407:E410)</f>
        <v>110</v>
      </c>
      <c r="F406" s="412"/>
      <c r="G406" s="54"/>
      <c r="H406" s="39"/>
      <c r="J406" s="49"/>
      <c r="L406" s="49"/>
    </row>
    <row r="407" spans="1:12" s="40" customFormat="1" ht="14.25" customHeight="1">
      <c r="A407" s="69"/>
      <c r="B407" s="181" t="s">
        <v>299</v>
      </c>
      <c r="C407" s="146" t="s">
        <v>9</v>
      </c>
      <c r="D407" s="355">
        <v>1</v>
      </c>
      <c r="E407" s="356">
        <v>78</v>
      </c>
      <c r="F407" s="412"/>
      <c r="G407" s="54"/>
      <c r="H407" s="39"/>
      <c r="J407" s="49"/>
      <c r="L407" s="49"/>
    </row>
    <row r="408" spans="1:12" s="40" customFormat="1" ht="14.25" customHeight="1">
      <c r="A408" s="69"/>
      <c r="B408" s="181" t="s">
        <v>300</v>
      </c>
      <c r="C408" s="146" t="s">
        <v>9</v>
      </c>
      <c r="D408" s="355">
        <v>1</v>
      </c>
      <c r="E408" s="356">
        <v>10</v>
      </c>
      <c r="F408" s="412"/>
      <c r="G408" s="54"/>
      <c r="H408" s="39"/>
      <c r="J408" s="49"/>
      <c r="L408" s="49"/>
    </row>
    <row r="409" spans="1:12" s="40" customFormat="1" ht="14.25" customHeight="1">
      <c r="A409" s="69"/>
      <c r="B409" s="353" t="s">
        <v>301</v>
      </c>
      <c r="C409" s="146" t="s">
        <v>9</v>
      </c>
      <c r="D409" s="355">
        <v>1</v>
      </c>
      <c r="E409" s="356">
        <v>12</v>
      </c>
      <c r="F409" s="412"/>
      <c r="G409" s="54"/>
      <c r="H409" s="39"/>
      <c r="J409" s="49"/>
      <c r="L409" s="49"/>
    </row>
    <row r="410" spans="1:12" s="40" customFormat="1" ht="14.25" customHeight="1">
      <c r="A410" s="69"/>
      <c r="B410" s="353" t="s">
        <v>302</v>
      </c>
      <c r="C410" s="146" t="s">
        <v>9</v>
      </c>
      <c r="D410" s="355">
        <v>1</v>
      </c>
      <c r="E410" s="188">
        <v>10</v>
      </c>
      <c r="F410" s="412"/>
      <c r="G410" s="54"/>
      <c r="H410" s="39"/>
      <c r="J410" s="49"/>
      <c r="L410" s="49"/>
    </row>
    <row r="411" spans="1:12" s="40" customFormat="1" ht="14.25" customHeight="1">
      <c r="A411" s="69"/>
      <c r="B411" s="365" t="s">
        <v>20</v>
      </c>
      <c r="C411" s="146"/>
      <c r="D411" s="355"/>
      <c r="E411" s="186">
        <f>SUM(E412:E418)</f>
        <v>499</v>
      </c>
      <c r="F411" s="412"/>
      <c r="G411" s="54"/>
      <c r="H411" s="39"/>
      <c r="J411" s="49"/>
      <c r="L411" s="49"/>
    </row>
    <row r="412" spans="1:12" s="40" customFormat="1" ht="14.25" customHeight="1">
      <c r="A412" s="69"/>
      <c r="B412" s="181" t="s">
        <v>395</v>
      </c>
      <c r="C412" s="261" t="s">
        <v>9</v>
      </c>
      <c r="D412" s="437">
        <v>1</v>
      </c>
      <c r="E412" s="438">
        <v>155</v>
      </c>
      <c r="F412" s="412"/>
      <c r="G412" s="54"/>
      <c r="H412" s="39"/>
      <c r="J412" s="49"/>
      <c r="L412" s="49"/>
    </row>
    <row r="413" spans="1:12" s="40" customFormat="1" ht="14.25" customHeight="1">
      <c r="A413" s="69"/>
      <c r="B413" s="181" t="s">
        <v>396</v>
      </c>
      <c r="C413" s="261" t="s">
        <v>9</v>
      </c>
      <c r="D413" s="437">
        <v>1</v>
      </c>
      <c r="E413" s="438">
        <v>65</v>
      </c>
      <c r="F413" s="412"/>
      <c r="G413" s="54"/>
      <c r="H413" s="39"/>
      <c r="J413" s="49"/>
      <c r="L413" s="49"/>
    </row>
    <row r="414" spans="1:12" s="40" customFormat="1" ht="14.25" customHeight="1">
      <c r="A414" s="69"/>
      <c r="B414" s="181" t="s">
        <v>397</v>
      </c>
      <c r="C414" s="261" t="s">
        <v>9</v>
      </c>
      <c r="D414" s="437">
        <v>1</v>
      </c>
      <c r="E414" s="438">
        <v>65</v>
      </c>
      <c r="F414" s="412"/>
      <c r="G414" s="54"/>
      <c r="H414" s="39"/>
      <c r="J414" s="49"/>
      <c r="L414" s="49"/>
    </row>
    <row r="415" spans="1:12" s="40" customFormat="1" ht="14.25" customHeight="1">
      <c r="A415" s="69"/>
      <c r="B415" s="181" t="s">
        <v>398</v>
      </c>
      <c r="C415" s="261" t="s">
        <v>9</v>
      </c>
      <c r="D415" s="437">
        <v>1</v>
      </c>
      <c r="E415" s="438">
        <v>65</v>
      </c>
      <c r="F415" s="412"/>
      <c r="G415" s="54"/>
      <c r="H415" s="39"/>
      <c r="J415" s="49"/>
      <c r="L415" s="49"/>
    </row>
    <row r="416" spans="1:12" s="40" customFormat="1" ht="14.25" customHeight="1">
      <c r="A416" s="69"/>
      <c r="B416" s="181" t="s">
        <v>399</v>
      </c>
      <c r="C416" s="261" t="s">
        <v>9</v>
      </c>
      <c r="D416" s="437">
        <v>1</v>
      </c>
      <c r="E416" s="438">
        <v>107</v>
      </c>
      <c r="F416" s="412"/>
      <c r="G416" s="54"/>
      <c r="H416" s="39"/>
      <c r="J416" s="49"/>
      <c r="L416" s="49"/>
    </row>
    <row r="417" spans="1:13" s="40" customFormat="1" ht="14.25" customHeight="1">
      <c r="A417" s="69"/>
      <c r="B417" s="181" t="s">
        <v>400</v>
      </c>
      <c r="C417" s="261" t="s">
        <v>9</v>
      </c>
      <c r="D417" s="437">
        <v>1</v>
      </c>
      <c r="E417" s="438">
        <v>18</v>
      </c>
      <c r="F417" s="412"/>
      <c r="G417" s="54"/>
      <c r="H417" s="39"/>
      <c r="J417" s="49"/>
      <c r="L417" s="49"/>
    </row>
    <row r="418" spans="1:13" s="40" customFormat="1" ht="14.25" customHeight="1">
      <c r="A418" s="69"/>
      <c r="B418" s="181" t="s">
        <v>401</v>
      </c>
      <c r="C418" s="261" t="s">
        <v>9</v>
      </c>
      <c r="D418" s="437">
        <v>1</v>
      </c>
      <c r="E418" s="438">
        <v>24</v>
      </c>
      <c r="F418" s="412"/>
      <c r="G418" s="54"/>
      <c r="H418" s="39"/>
      <c r="J418" s="49"/>
      <c r="L418" s="49"/>
    </row>
    <row r="419" spans="1:13" s="40" customFormat="1" ht="15.75" customHeight="1">
      <c r="A419" s="69"/>
      <c r="B419" s="394" t="s">
        <v>48</v>
      </c>
      <c r="C419" s="118"/>
      <c r="D419" s="226"/>
      <c r="E419" s="197">
        <f>E420+E421</f>
        <v>9</v>
      </c>
      <c r="F419" s="412"/>
      <c r="G419" s="54"/>
      <c r="H419" s="39"/>
      <c r="J419" s="49"/>
      <c r="L419" s="49"/>
    </row>
    <row r="420" spans="1:13" s="40" customFormat="1" ht="15.75" customHeight="1">
      <c r="A420" s="69"/>
      <c r="B420" s="286" t="s">
        <v>314</v>
      </c>
      <c r="C420" s="118" t="s">
        <v>9</v>
      </c>
      <c r="D420" s="226">
        <v>1</v>
      </c>
      <c r="E420" s="198">
        <v>6</v>
      </c>
      <c r="F420" s="412"/>
      <c r="G420" s="54"/>
      <c r="H420" s="39"/>
      <c r="J420" s="49"/>
      <c r="L420" s="49"/>
    </row>
    <row r="421" spans="1:13" s="40" customFormat="1" ht="15.75" customHeight="1">
      <c r="A421" s="69"/>
      <c r="B421" s="286" t="s">
        <v>315</v>
      </c>
      <c r="C421" s="118" t="s">
        <v>9</v>
      </c>
      <c r="D421" s="226">
        <v>1</v>
      </c>
      <c r="E421" s="375">
        <v>3</v>
      </c>
      <c r="F421" s="412"/>
      <c r="G421" s="54"/>
      <c r="H421" s="39"/>
      <c r="J421" s="49"/>
      <c r="L421" s="49"/>
    </row>
    <row r="422" spans="1:13" s="40" customFormat="1" ht="15.75" customHeight="1">
      <c r="A422" s="69"/>
      <c r="B422" s="377" t="s">
        <v>33</v>
      </c>
      <c r="C422" s="380"/>
      <c r="D422" s="381"/>
      <c r="E422" s="379">
        <f>E423</f>
        <v>22</v>
      </c>
      <c r="F422" s="412"/>
      <c r="G422" s="54"/>
      <c r="H422" s="39"/>
      <c r="J422" s="49"/>
      <c r="L422" s="49"/>
    </row>
    <row r="423" spans="1:13" s="40" customFormat="1" ht="15.75" customHeight="1">
      <c r="A423" s="69"/>
      <c r="B423" s="378" t="s">
        <v>313</v>
      </c>
      <c r="C423" s="118" t="s">
        <v>9</v>
      </c>
      <c r="D423" s="226">
        <v>1</v>
      </c>
      <c r="E423" s="375">
        <v>22</v>
      </c>
      <c r="F423" s="412"/>
      <c r="G423" s="54"/>
      <c r="H423" s="39"/>
      <c r="J423" s="49"/>
      <c r="L423" s="49"/>
    </row>
    <row r="424" spans="1:13" s="40" customFormat="1" ht="15.75" customHeight="1">
      <c r="A424" s="69"/>
      <c r="B424" s="301" t="s">
        <v>306</v>
      </c>
      <c r="C424" s="57"/>
      <c r="D424" s="81"/>
      <c r="E424" s="376">
        <f>SUM(E425:E428)</f>
        <v>51</v>
      </c>
      <c r="F424" s="412"/>
      <c r="G424" s="54"/>
      <c r="H424" s="39"/>
      <c r="J424" s="49"/>
      <c r="L424" s="49"/>
    </row>
    <row r="425" spans="1:13" s="40" customFormat="1" ht="15.75" customHeight="1">
      <c r="A425" s="69"/>
      <c r="B425" s="286" t="s">
        <v>307</v>
      </c>
      <c r="C425" s="118" t="s">
        <v>9</v>
      </c>
      <c r="D425" s="226">
        <v>1</v>
      </c>
      <c r="E425" s="198">
        <v>22</v>
      </c>
      <c r="F425" s="412"/>
      <c r="G425" s="54"/>
      <c r="H425" s="39"/>
      <c r="J425" s="49"/>
      <c r="L425" s="49"/>
    </row>
    <row r="426" spans="1:13" s="40" customFormat="1" ht="15.75" customHeight="1">
      <c r="A426" s="69"/>
      <c r="B426" s="346" t="s">
        <v>308</v>
      </c>
      <c r="C426" s="118" t="s">
        <v>9</v>
      </c>
      <c r="D426" s="226">
        <v>1</v>
      </c>
      <c r="E426" s="198">
        <v>18</v>
      </c>
      <c r="F426" s="412"/>
      <c r="G426" s="54"/>
      <c r="H426" s="39"/>
      <c r="J426" s="49"/>
      <c r="L426" s="49"/>
    </row>
    <row r="427" spans="1:13" s="40" customFormat="1" ht="15.75" customHeight="1">
      <c r="A427" s="69"/>
      <c r="B427" s="393" t="s">
        <v>405</v>
      </c>
      <c r="C427" s="118" t="s">
        <v>9</v>
      </c>
      <c r="D427" s="226">
        <v>1</v>
      </c>
      <c r="E427" s="439">
        <v>3</v>
      </c>
      <c r="F427" s="412"/>
      <c r="G427" s="54"/>
      <c r="H427" s="39"/>
      <c r="J427" s="49"/>
      <c r="L427" s="49"/>
    </row>
    <row r="428" spans="1:13" s="40" customFormat="1" ht="15.75" customHeight="1">
      <c r="A428" s="69"/>
      <c r="B428" s="393" t="s">
        <v>406</v>
      </c>
      <c r="C428" s="118" t="s">
        <v>9</v>
      </c>
      <c r="D428" s="226">
        <v>1</v>
      </c>
      <c r="E428" s="439">
        <v>8</v>
      </c>
      <c r="F428" s="412"/>
      <c r="G428" s="54"/>
      <c r="H428" s="39"/>
      <c r="J428" s="49"/>
      <c r="L428" s="49"/>
    </row>
    <row r="429" spans="1:13" s="4" customFormat="1" ht="15.75" customHeight="1">
      <c r="A429" s="360"/>
      <c r="B429" s="368" t="s">
        <v>380</v>
      </c>
      <c r="C429" s="146"/>
      <c r="D429" s="355"/>
      <c r="E429" s="183">
        <f>SUM(E430:E430)</f>
        <v>5</v>
      </c>
      <c r="F429" s="412"/>
      <c r="G429" s="361"/>
      <c r="H429" s="3"/>
      <c r="I429" s="192"/>
      <c r="L429" s="362"/>
      <c r="M429" s="7"/>
    </row>
    <row r="430" spans="1:13" s="4" customFormat="1" ht="15.75" customHeight="1">
      <c r="A430" s="360"/>
      <c r="B430" s="393" t="s">
        <v>92</v>
      </c>
      <c r="C430" s="146" t="s">
        <v>9</v>
      </c>
      <c r="D430" s="191">
        <v>1</v>
      </c>
      <c r="E430" s="182">
        <v>5</v>
      </c>
      <c r="F430" s="412"/>
      <c r="G430" s="361"/>
      <c r="H430" s="3"/>
      <c r="I430" s="192"/>
      <c r="L430" s="362"/>
      <c r="M430" s="7"/>
    </row>
    <row r="431" spans="1:13" s="4" customFormat="1" ht="19.5" customHeight="1">
      <c r="A431" s="360"/>
      <c r="B431" s="365" t="s">
        <v>21</v>
      </c>
      <c r="C431" s="355"/>
      <c r="D431" s="355"/>
      <c r="E431" s="183">
        <f>SUM(E432:E435)</f>
        <v>150</v>
      </c>
      <c r="F431" s="412"/>
      <c r="G431" s="32"/>
      <c r="H431" s="3"/>
      <c r="L431" s="21"/>
    </row>
    <row r="432" spans="1:13" s="40" customFormat="1" ht="18.75" customHeight="1">
      <c r="A432" s="82"/>
      <c r="B432" s="363" t="s">
        <v>45</v>
      </c>
      <c r="C432" s="373" t="s">
        <v>9</v>
      </c>
      <c r="D432" s="355">
        <v>1</v>
      </c>
      <c r="E432" s="182">
        <v>30</v>
      </c>
      <c r="F432" s="412"/>
      <c r="G432" s="83"/>
      <c r="H432" s="39"/>
      <c r="I432" s="74"/>
      <c r="L432" s="49"/>
    </row>
    <row r="433" spans="1:12" s="40" customFormat="1">
      <c r="A433" s="82"/>
      <c r="B433" s="363" t="s">
        <v>46</v>
      </c>
      <c r="C433" s="373" t="s">
        <v>9</v>
      </c>
      <c r="D433" s="355">
        <v>1</v>
      </c>
      <c r="E433" s="182">
        <v>53</v>
      </c>
      <c r="F433" s="412"/>
      <c r="G433" s="83"/>
      <c r="H433" s="39"/>
      <c r="I433" s="74"/>
      <c r="L433" s="49"/>
    </row>
    <row r="434" spans="1:12" s="40" customFormat="1" ht="15.75" customHeight="1">
      <c r="A434" s="82"/>
      <c r="B434" s="363" t="s">
        <v>305</v>
      </c>
      <c r="C434" s="373" t="s">
        <v>9</v>
      </c>
      <c r="D434" s="355">
        <v>1</v>
      </c>
      <c r="E434" s="182">
        <v>62</v>
      </c>
      <c r="F434" s="412"/>
      <c r="G434" s="83"/>
      <c r="H434" s="39"/>
      <c r="I434" s="74"/>
      <c r="L434" s="49"/>
    </row>
    <row r="435" spans="1:12" s="4" customFormat="1" ht="25.5" customHeight="1">
      <c r="A435" s="360"/>
      <c r="B435" s="455" t="s">
        <v>422</v>
      </c>
      <c r="C435" s="373" t="s">
        <v>9</v>
      </c>
      <c r="D435" s="355">
        <v>1</v>
      </c>
      <c r="E435" s="182">
        <v>5</v>
      </c>
      <c r="F435" s="412"/>
      <c r="G435" s="361"/>
      <c r="H435" s="3"/>
      <c r="I435" s="192"/>
      <c r="L435" s="21"/>
    </row>
    <row r="436" spans="1:12" s="40" customFormat="1" ht="15.75" customHeight="1">
      <c r="A436" s="82"/>
      <c r="B436" s="185" t="s">
        <v>75</v>
      </c>
      <c r="C436" s="373"/>
      <c r="D436" s="355"/>
      <c r="E436" s="186">
        <f>E437+E438</f>
        <v>416</v>
      </c>
      <c r="F436" s="412"/>
      <c r="G436" s="83"/>
      <c r="H436" s="39"/>
      <c r="I436" s="74"/>
      <c r="L436" s="49"/>
    </row>
    <row r="437" spans="1:12" s="98" customFormat="1" ht="47.25">
      <c r="A437" s="384"/>
      <c r="B437" s="429" t="s">
        <v>387</v>
      </c>
      <c r="C437" s="433" t="s">
        <v>9</v>
      </c>
      <c r="D437" s="226">
        <v>1</v>
      </c>
      <c r="E437" s="198">
        <v>298</v>
      </c>
      <c r="F437" s="412"/>
      <c r="G437" s="385"/>
      <c r="H437" s="112"/>
      <c r="I437" s="202"/>
      <c r="L437" s="107"/>
    </row>
    <row r="438" spans="1:12" s="98" customFormat="1" ht="47.25">
      <c r="A438" s="384"/>
      <c r="B438" s="429" t="s">
        <v>388</v>
      </c>
      <c r="C438" s="433" t="s">
        <v>9</v>
      </c>
      <c r="D438" s="226">
        <v>1</v>
      </c>
      <c r="E438" s="198">
        <v>118</v>
      </c>
      <c r="F438" s="412"/>
      <c r="G438" s="385"/>
      <c r="H438" s="112"/>
      <c r="I438" s="202"/>
      <c r="L438" s="107"/>
    </row>
    <row r="439" spans="1:12" s="40" customFormat="1">
      <c r="A439" s="82"/>
      <c r="B439" s="245" t="s">
        <v>22</v>
      </c>
      <c r="C439" s="236" t="s">
        <v>23</v>
      </c>
      <c r="D439" s="397"/>
      <c r="E439" s="396">
        <f>E440</f>
        <v>394</v>
      </c>
      <c r="F439" s="412"/>
      <c r="G439" s="83"/>
      <c r="H439" s="39"/>
      <c r="I439" s="74"/>
      <c r="J439" s="49"/>
      <c r="L439" s="49"/>
    </row>
    <row r="440" spans="1:12" s="40" customFormat="1">
      <c r="A440" s="82"/>
      <c r="B440" s="216" t="s">
        <v>52</v>
      </c>
      <c r="C440" s="84"/>
      <c r="D440" s="81"/>
      <c r="E440" s="182">
        <f>E441</f>
        <v>394</v>
      </c>
      <c r="F440" s="412"/>
      <c r="G440" s="83"/>
      <c r="H440" s="39"/>
      <c r="I440" s="74"/>
      <c r="J440" s="49"/>
      <c r="L440" s="49"/>
    </row>
    <row r="441" spans="1:12" s="40" customFormat="1" ht="47.25">
      <c r="A441" s="82"/>
      <c r="B441" s="363" t="s">
        <v>240</v>
      </c>
      <c r="C441" s="84"/>
      <c r="D441" s="81"/>
      <c r="E441" s="182">
        <v>394</v>
      </c>
      <c r="F441" s="412"/>
      <c r="G441" s="83"/>
      <c r="H441" s="39"/>
      <c r="I441" s="74"/>
      <c r="J441" s="49"/>
      <c r="L441" s="49"/>
    </row>
    <row r="442" spans="1:12" s="40" customFormat="1" ht="16.5" customHeight="1">
      <c r="A442" s="82"/>
      <c r="B442" s="109" t="s">
        <v>25</v>
      </c>
      <c r="C442" s="382" t="s">
        <v>26</v>
      </c>
      <c r="D442" s="109"/>
      <c r="E442" s="383">
        <f>E445+E443</f>
        <v>70</v>
      </c>
      <c r="F442" s="412"/>
      <c r="G442" s="83"/>
      <c r="H442" s="39"/>
      <c r="I442" s="74"/>
      <c r="J442" s="49"/>
      <c r="L442" s="49"/>
    </row>
    <row r="443" spans="1:12" s="40" customFormat="1" ht="16.5" customHeight="1">
      <c r="A443" s="82"/>
      <c r="B443" s="428" t="s">
        <v>383</v>
      </c>
      <c r="C443" s="382"/>
      <c r="D443" s="109"/>
      <c r="E443" s="383">
        <f>E444</f>
        <v>30</v>
      </c>
      <c r="F443" s="412"/>
      <c r="G443" s="83"/>
      <c r="H443" s="39"/>
      <c r="I443" s="74"/>
      <c r="J443" s="49"/>
      <c r="L443" s="49"/>
    </row>
    <row r="444" spans="1:12" s="98" customFormat="1" ht="31.5">
      <c r="A444" s="384"/>
      <c r="B444" s="388" t="s">
        <v>382</v>
      </c>
      <c r="C444" s="118" t="s">
        <v>9</v>
      </c>
      <c r="D444" s="118">
        <v>1</v>
      </c>
      <c r="E444" s="198">
        <v>30</v>
      </c>
      <c r="F444" s="412"/>
      <c r="G444" s="385"/>
      <c r="H444" s="112"/>
      <c r="I444" s="202"/>
      <c r="J444" s="107"/>
      <c r="L444" s="107"/>
    </row>
    <row r="445" spans="1:12" s="98" customFormat="1" ht="21" customHeight="1">
      <c r="A445" s="384"/>
      <c r="B445" s="115" t="s">
        <v>27</v>
      </c>
      <c r="C445" s="118"/>
      <c r="D445" s="118"/>
      <c r="E445" s="197">
        <f>E446</f>
        <v>40</v>
      </c>
      <c r="F445" s="412"/>
      <c r="G445" s="385"/>
      <c r="H445" s="112"/>
      <c r="I445" s="202"/>
      <c r="J445" s="107"/>
      <c r="L445" s="107"/>
    </row>
    <row r="446" spans="1:12" s="40" customFormat="1" ht="15" customHeight="1">
      <c r="A446" s="82"/>
      <c r="B446" s="319" t="s">
        <v>254</v>
      </c>
      <c r="C446" s="146" t="s">
        <v>9</v>
      </c>
      <c r="D446" s="146">
        <v>1</v>
      </c>
      <c r="E446" s="182">
        <v>40</v>
      </c>
      <c r="F446" s="412"/>
      <c r="G446" s="83"/>
      <c r="H446" s="39"/>
      <c r="I446" s="74"/>
      <c r="J446" s="49"/>
      <c r="L446" s="49"/>
    </row>
    <row r="447" spans="1:12" s="4" customFormat="1" ht="15.75" customHeight="1">
      <c r="A447" s="465" t="s">
        <v>29</v>
      </c>
      <c r="B447" s="466"/>
      <c r="C447" s="466"/>
      <c r="D447" s="351"/>
      <c r="E447" s="352">
        <f>E448</f>
        <v>0</v>
      </c>
      <c r="F447" s="412"/>
      <c r="G447" s="32"/>
      <c r="H447" s="170"/>
      <c r="J447" s="21"/>
      <c r="L447" s="21"/>
    </row>
    <row r="448" spans="1:12" s="4" customFormat="1" ht="15.75" customHeight="1">
      <c r="A448" s="159"/>
      <c r="B448" s="159"/>
      <c r="C448" s="328"/>
      <c r="D448" s="159"/>
      <c r="E448" s="331">
        <v>0</v>
      </c>
      <c r="F448" s="412"/>
      <c r="G448" s="32"/>
      <c r="H448" s="170"/>
      <c r="J448" s="21"/>
      <c r="L448" s="21"/>
    </row>
    <row r="449" spans="1:15" s="4" customFormat="1" ht="21.75" customHeight="1">
      <c r="A449" s="467" t="s">
        <v>15</v>
      </c>
      <c r="B449" s="468"/>
      <c r="C449" s="468"/>
      <c r="D449" s="468"/>
      <c r="E449" s="128">
        <f>E450+E486</f>
        <v>12097</v>
      </c>
      <c r="F449" s="412"/>
      <c r="G449" s="32"/>
      <c r="H449" s="170"/>
      <c r="J449" s="1"/>
    </row>
    <row r="450" spans="1:15" s="4" customFormat="1" ht="18.75" customHeight="1">
      <c r="A450" s="445"/>
      <c r="B450" s="359" t="s">
        <v>28</v>
      </c>
      <c r="C450" s="132" t="s">
        <v>19</v>
      </c>
      <c r="D450" s="359"/>
      <c r="E450" s="177">
        <f>E456+E462+E465+E472+E475+E480+E451+E459+E477</f>
        <v>11822</v>
      </c>
      <c r="F450" s="412"/>
      <c r="G450" s="32"/>
      <c r="H450" s="170"/>
      <c r="J450" s="1"/>
    </row>
    <row r="451" spans="1:15" s="4" customFormat="1" ht="18.75" customHeight="1">
      <c r="A451" s="445"/>
      <c r="B451" s="178" t="s">
        <v>32</v>
      </c>
      <c r="C451" s="304"/>
      <c r="D451" s="357"/>
      <c r="E451" s="354">
        <f>SUM(E452:E455)</f>
        <v>306</v>
      </c>
      <c r="F451" s="412"/>
      <c r="G451" s="32"/>
      <c r="H451" s="170"/>
      <c r="J451" s="1"/>
    </row>
    <row r="452" spans="1:15" s="4" customFormat="1" ht="18.75" customHeight="1">
      <c r="A452" s="445"/>
      <c r="B452" s="163" t="s">
        <v>303</v>
      </c>
      <c r="C452" s="146" t="s">
        <v>9</v>
      </c>
      <c r="D452" s="355">
        <v>1</v>
      </c>
      <c r="E452" s="358">
        <v>39</v>
      </c>
      <c r="F452" s="412"/>
      <c r="G452" s="32"/>
      <c r="H452" s="170"/>
      <c r="J452" s="1"/>
    </row>
    <row r="453" spans="1:15" s="4" customFormat="1" ht="18.75" customHeight="1">
      <c r="A453" s="445"/>
      <c r="B453" s="393" t="s">
        <v>331</v>
      </c>
      <c r="C453" s="146" t="s">
        <v>9</v>
      </c>
      <c r="D453" s="355">
        <v>1</v>
      </c>
      <c r="E453" s="358">
        <v>27</v>
      </c>
      <c r="F453" s="412"/>
      <c r="G453" s="32"/>
      <c r="H453" s="170"/>
      <c r="J453" s="1"/>
    </row>
    <row r="454" spans="1:15" s="4" customFormat="1" ht="18.75" customHeight="1">
      <c r="A454" s="445"/>
      <c r="B454" s="363" t="s">
        <v>335</v>
      </c>
      <c r="C454" s="146" t="s">
        <v>9</v>
      </c>
      <c r="D454" s="355">
        <v>2</v>
      </c>
      <c r="E454" s="182">
        <v>198</v>
      </c>
      <c r="F454" s="412"/>
      <c r="G454" s="32"/>
      <c r="H454" s="170"/>
      <c r="J454" s="1"/>
    </row>
    <row r="455" spans="1:15" s="4" customFormat="1" ht="31.5">
      <c r="A455" s="445"/>
      <c r="B455" s="456" t="s">
        <v>426</v>
      </c>
      <c r="C455" s="146" t="s">
        <v>9</v>
      </c>
      <c r="D455" s="355">
        <v>1</v>
      </c>
      <c r="E455" s="182">
        <v>42</v>
      </c>
      <c r="F455" s="412"/>
      <c r="G455" s="32"/>
      <c r="H455" s="170"/>
      <c r="J455" s="1"/>
    </row>
    <row r="456" spans="1:15" s="4" customFormat="1" ht="15" customHeight="1">
      <c r="A456" s="445"/>
      <c r="B456" s="158" t="s">
        <v>306</v>
      </c>
      <c r="C456" s="146"/>
      <c r="D456" s="355"/>
      <c r="E456" s="183">
        <f>SUM(E457:E458)</f>
        <v>41</v>
      </c>
      <c r="F456" s="412"/>
      <c r="G456" s="32"/>
      <c r="H456" s="170"/>
      <c r="J456" s="1"/>
    </row>
    <row r="457" spans="1:15" s="4" customFormat="1" ht="15" customHeight="1">
      <c r="A457" s="445"/>
      <c r="B457" s="363" t="s">
        <v>309</v>
      </c>
      <c r="C457" s="146" t="s">
        <v>9</v>
      </c>
      <c r="D457" s="355">
        <v>1</v>
      </c>
      <c r="E457" s="182">
        <v>11</v>
      </c>
      <c r="F457" s="412"/>
      <c r="G457" s="32"/>
      <c r="H457" s="170"/>
      <c r="J457" s="1"/>
    </row>
    <row r="458" spans="1:15" s="4" customFormat="1" ht="15" customHeight="1">
      <c r="A458" s="445"/>
      <c r="B458" s="363" t="s">
        <v>310</v>
      </c>
      <c r="C458" s="146" t="s">
        <v>9</v>
      </c>
      <c r="D458" s="355">
        <v>1</v>
      </c>
      <c r="E458" s="182">
        <v>30</v>
      </c>
      <c r="F458" s="412"/>
      <c r="G458" s="32"/>
      <c r="H458" s="3"/>
      <c r="J458" s="1"/>
    </row>
    <row r="459" spans="1:15" s="4" customFormat="1" ht="15" customHeight="1">
      <c r="A459" s="445"/>
      <c r="B459" s="158" t="s">
        <v>37</v>
      </c>
      <c r="C459" s="146"/>
      <c r="D459" s="355"/>
      <c r="E459" s="183">
        <f>SUM(E460:E461)</f>
        <v>196</v>
      </c>
      <c r="F459" s="412"/>
      <c r="G459" s="32"/>
      <c r="H459" s="3"/>
      <c r="J459" s="1"/>
    </row>
    <row r="460" spans="1:15" s="4" customFormat="1" ht="15" customHeight="1">
      <c r="A460" s="445"/>
      <c r="B460" s="363" t="s">
        <v>311</v>
      </c>
      <c r="C460" s="146" t="s">
        <v>9</v>
      </c>
      <c r="D460" s="355">
        <v>1</v>
      </c>
      <c r="E460" s="182">
        <v>175</v>
      </c>
      <c r="F460" s="412"/>
      <c r="G460" s="32"/>
      <c r="H460" s="3"/>
      <c r="J460" s="1"/>
    </row>
    <row r="461" spans="1:15" s="4" customFormat="1" ht="15" customHeight="1">
      <c r="A461" s="445"/>
      <c r="B461" s="363" t="s">
        <v>312</v>
      </c>
      <c r="C461" s="146" t="s">
        <v>9</v>
      </c>
      <c r="D461" s="355">
        <v>1</v>
      </c>
      <c r="E461" s="182">
        <v>21</v>
      </c>
      <c r="F461" s="412"/>
      <c r="G461" s="32"/>
      <c r="H461" s="3"/>
      <c r="J461" s="1"/>
    </row>
    <row r="462" spans="1:15" s="4" customFormat="1" ht="15.75" customHeight="1">
      <c r="A462" s="10"/>
      <c r="B462" s="178" t="s">
        <v>21</v>
      </c>
      <c r="C462" s="146"/>
      <c r="D462" s="146"/>
      <c r="E462" s="183">
        <f>SUM(E463:E464)</f>
        <v>970</v>
      </c>
      <c r="F462" s="412"/>
      <c r="G462" s="32"/>
      <c r="H462" s="3"/>
      <c r="O462" s="366"/>
    </row>
    <row r="463" spans="1:15" s="4" customFormat="1" ht="31.5">
      <c r="A463" s="360"/>
      <c r="B463" s="363" t="s">
        <v>30</v>
      </c>
      <c r="C463" s="146" t="s">
        <v>9</v>
      </c>
      <c r="D463" s="355">
        <v>1</v>
      </c>
      <c r="E463" s="182">
        <v>925</v>
      </c>
      <c r="F463" s="412"/>
      <c r="G463" s="361"/>
      <c r="H463" s="3"/>
      <c r="I463" s="192"/>
      <c r="J463" s="374"/>
      <c r="O463" s="366"/>
    </row>
    <row r="464" spans="1:15" s="4" customFormat="1">
      <c r="A464" s="360"/>
      <c r="B464" s="455" t="s">
        <v>423</v>
      </c>
      <c r="C464" s="146" t="s">
        <v>9</v>
      </c>
      <c r="D464" s="355">
        <v>1</v>
      </c>
      <c r="E464" s="182">
        <v>45</v>
      </c>
      <c r="F464" s="412"/>
      <c r="G464" s="361"/>
      <c r="H464" s="3"/>
      <c r="I464" s="192"/>
      <c r="J464" s="374"/>
      <c r="O464" s="366"/>
    </row>
    <row r="465" spans="1:15" s="4" customFormat="1" ht="19.5" customHeight="1">
      <c r="A465" s="2"/>
      <c r="B465" s="365" t="s">
        <v>20</v>
      </c>
      <c r="C465" s="146"/>
      <c r="D465" s="355"/>
      <c r="E465" s="183">
        <f>SUM(E466:E471)</f>
        <v>8094</v>
      </c>
      <c r="F465" s="412"/>
      <c r="G465" s="32"/>
      <c r="H465" s="3"/>
      <c r="O465" s="366"/>
    </row>
    <row r="466" spans="1:15" s="4" customFormat="1" ht="15.75" customHeight="1">
      <c r="A466" s="2"/>
      <c r="B466" s="253" t="s">
        <v>98</v>
      </c>
      <c r="C466" s="146" t="s">
        <v>9</v>
      </c>
      <c r="D466" s="146">
        <v>1</v>
      </c>
      <c r="E466" s="367">
        <v>119</v>
      </c>
      <c r="F466" s="412"/>
      <c r="G466" s="32"/>
      <c r="H466" s="3"/>
      <c r="I466" s="192"/>
      <c r="O466" s="366"/>
    </row>
    <row r="467" spans="1:15" s="4" customFormat="1">
      <c r="A467" s="2"/>
      <c r="B467" s="253" t="s">
        <v>304</v>
      </c>
      <c r="C467" s="146" t="s">
        <v>9</v>
      </c>
      <c r="D467" s="146">
        <v>1</v>
      </c>
      <c r="E467" s="367">
        <v>4165</v>
      </c>
      <c r="F467" s="412"/>
      <c r="G467" s="32"/>
      <c r="H467" s="3"/>
      <c r="I467" s="192"/>
      <c r="O467" s="366"/>
    </row>
    <row r="468" spans="1:15" s="4" customFormat="1" ht="15.75" customHeight="1">
      <c r="A468" s="2"/>
      <c r="B468" s="257" t="s">
        <v>44</v>
      </c>
      <c r="C468" s="146" t="s">
        <v>9</v>
      </c>
      <c r="D468" s="146">
        <v>1</v>
      </c>
      <c r="E468" s="367">
        <v>3147</v>
      </c>
      <c r="F468" s="412"/>
      <c r="G468" s="32"/>
      <c r="H468" s="3"/>
      <c r="I468" s="192"/>
      <c r="O468" s="366"/>
    </row>
    <row r="469" spans="1:15" s="4" customFormat="1" ht="15.75" customHeight="1">
      <c r="A469" s="2"/>
      <c r="B469" s="257" t="s">
        <v>66</v>
      </c>
      <c r="C469" s="146" t="s">
        <v>9</v>
      </c>
      <c r="D469" s="146">
        <v>1</v>
      </c>
      <c r="E469" s="367">
        <v>451</v>
      </c>
      <c r="F469" s="412"/>
      <c r="G469" s="32"/>
      <c r="H469" s="3"/>
      <c r="I469" s="192"/>
      <c r="O469" s="366"/>
    </row>
    <row r="470" spans="1:15" s="4" customFormat="1" ht="15.75" customHeight="1">
      <c r="A470" s="2"/>
      <c r="B470" s="253" t="s">
        <v>402</v>
      </c>
      <c r="C470" s="146" t="s">
        <v>9</v>
      </c>
      <c r="D470" s="146">
        <v>1</v>
      </c>
      <c r="E470" s="367">
        <v>104</v>
      </c>
      <c r="F470" s="412"/>
      <c r="G470" s="32"/>
      <c r="H470" s="3"/>
      <c r="I470" s="192"/>
      <c r="O470" s="366"/>
    </row>
    <row r="471" spans="1:15" s="4" customFormat="1" ht="15.75" customHeight="1">
      <c r="A471" s="2"/>
      <c r="B471" s="455" t="s">
        <v>418</v>
      </c>
      <c r="C471" s="146" t="s">
        <v>9</v>
      </c>
      <c r="D471" s="146">
        <v>1</v>
      </c>
      <c r="E471" s="367">
        <v>108</v>
      </c>
      <c r="F471" s="412"/>
      <c r="G471" s="32"/>
      <c r="H471" s="3"/>
      <c r="I471" s="192"/>
      <c r="O471" s="366"/>
    </row>
    <row r="472" spans="1:15" s="4" customFormat="1" ht="15.75" customHeight="1">
      <c r="A472" s="2"/>
      <c r="B472" s="368" t="s">
        <v>380</v>
      </c>
      <c r="C472" s="368"/>
      <c r="D472" s="368"/>
      <c r="E472" s="160">
        <f>SUM(E473:E474)</f>
        <v>1454</v>
      </c>
      <c r="F472" s="412"/>
      <c r="G472" s="369"/>
      <c r="H472" s="3"/>
      <c r="I472" s="370"/>
      <c r="J472" s="192"/>
      <c r="O472" s="366"/>
    </row>
    <row r="473" spans="1:15" s="4" customFormat="1" ht="15.75" customHeight="1">
      <c r="A473" s="2"/>
      <c r="B473" s="363" t="s">
        <v>69</v>
      </c>
      <c r="C473" s="146" t="s">
        <v>9</v>
      </c>
      <c r="D473" s="146">
        <v>1</v>
      </c>
      <c r="E473" s="371">
        <v>205</v>
      </c>
      <c r="F473" s="412"/>
      <c r="G473" s="369"/>
      <c r="H473" s="3"/>
      <c r="I473" s="370"/>
      <c r="J473" s="192"/>
      <c r="O473" s="366"/>
    </row>
    <row r="474" spans="1:15" s="4" customFormat="1">
      <c r="A474" s="2"/>
      <c r="B474" s="455" t="s">
        <v>409</v>
      </c>
      <c r="C474" s="146" t="s">
        <v>9</v>
      </c>
      <c r="D474" s="146">
        <v>1</v>
      </c>
      <c r="E474" s="371">
        <v>1249</v>
      </c>
      <c r="F474" s="412"/>
      <c r="G474" s="369"/>
      <c r="H474" s="3"/>
      <c r="I474" s="370"/>
      <c r="J474" s="192"/>
      <c r="O474" s="366"/>
    </row>
    <row r="475" spans="1:15" s="4" customFormat="1" ht="15.75" customHeight="1">
      <c r="A475" s="2"/>
      <c r="B475" s="158" t="s">
        <v>33</v>
      </c>
      <c r="C475" s="146"/>
      <c r="D475" s="146"/>
      <c r="E475" s="457">
        <f>SUM(E476:E476)</f>
        <v>180</v>
      </c>
      <c r="F475" s="412"/>
      <c r="G475" s="444"/>
      <c r="H475" s="3"/>
      <c r="I475" s="370"/>
      <c r="J475" s="192"/>
      <c r="O475" s="366"/>
    </row>
    <row r="476" spans="1:15" s="4" customFormat="1" ht="15.75" customHeight="1">
      <c r="A476" s="2"/>
      <c r="B476" s="378" t="s">
        <v>346</v>
      </c>
      <c r="C476" s="146" t="s">
        <v>9</v>
      </c>
      <c r="D476" s="146">
        <v>1</v>
      </c>
      <c r="E476" s="371">
        <f>150+30</f>
        <v>180</v>
      </c>
      <c r="F476" s="412"/>
      <c r="G476" s="369"/>
      <c r="H476" s="3"/>
      <c r="I476" s="370"/>
      <c r="J476" s="192"/>
      <c r="O476" s="366"/>
    </row>
    <row r="477" spans="1:15" s="4" customFormat="1" ht="15.75" customHeight="1">
      <c r="A477" s="2"/>
      <c r="B477" s="458" t="s">
        <v>75</v>
      </c>
      <c r="C477" s="146"/>
      <c r="D477" s="146"/>
      <c r="E477" s="457">
        <f>E478+E479</f>
        <v>430</v>
      </c>
      <c r="F477" s="412"/>
      <c r="G477" s="369"/>
      <c r="H477" s="3"/>
      <c r="I477" s="370"/>
      <c r="J477" s="192"/>
      <c r="O477" s="366"/>
    </row>
    <row r="478" spans="1:15" s="4" customFormat="1" ht="15.75" customHeight="1">
      <c r="A478" s="2"/>
      <c r="B478" s="372" t="s">
        <v>323</v>
      </c>
      <c r="C478" s="146" t="s">
        <v>9</v>
      </c>
      <c r="D478" s="146">
        <v>1</v>
      </c>
      <c r="E478" s="371">
        <v>350</v>
      </c>
      <c r="F478" s="412"/>
      <c r="G478" s="369"/>
      <c r="H478" s="3"/>
      <c r="I478" s="370"/>
      <c r="J478" s="192"/>
      <c r="O478" s="366"/>
    </row>
    <row r="479" spans="1:15" s="4" customFormat="1" ht="15.75" customHeight="1">
      <c r="A479" s="2"/>
      <c r="B479" s="363" t="s">
        <v>377</v>
      </c>
      <c r="C479" s="146" t="s">
        <v>9</v>
      </c>
      <c r="D479" s="146">
        <v>2</v>
      </c>
      <c r="E479" s="371">
        <v>80</v>
      </c>
      <c r="F479" s="412"/>
      <c r="G479" s="369"/>
      <c r="H479" s="3"/>
      <c r="I479" s="370"/>
      <c r="J479" s="192"/>
      <c r="O479" s="366"/>
    </row>
    <row r="480" spans="1:15" s="4" customFormat="1" ht="15.75" customHeight="1">
      <c r="A480" s="2"/>
      <c r="B480" s="459" t="s">
        <v>48</v>
      </c>
      <c r="C480" s="178"/>
      <c r="D480" s="178"/>
      <c r="E480" s="460">
        <f>SUM(E481:E485)</f>
        <v>151</v>
      </c>
      <c r="F480" s="412"/>
      <c r="G480" s="369"/>
      <c r="H480" s="3"/>
      <c r="I480" s="370"/>
      <c r="J480" s="192"/>
      <c r="O480" s="366"/>
    </row>
    <row r="481" spans="1:61" s="4" customFormat="1" ht="15.75" customHeight="1">
      <c r="A481" s="2"/>
      <c r="B481" s="378" t="s">
        <v>87</v>
      </c>
      <c r="C481" s="146" t="s">
        <v>9</v>
      </c>
      <c r="D481" s="146">
        <v>1</v>
      </c>
      <c r="E481" s="461">
        <v>21</v>
      </c>
      <c r="F481" s="412"/>
      <c r="G481" s="369"/>
      <c r="H481" s="3"/>
      <c r="I481" s="370"/>
      <c r="J481" s="192"/>
      <c r="O481" s="366"/>
    </row>
    <row r="482" spans="1:61" s="4" customFormat="1" ht="15.75" customHeight="1">
      <c r="A482" s="2"/>
      <c r="B482" s="462" t="s">
        <v>316</v>
      </c>
      <c r="C482" s="146" t="s">
        <v>9</v>
      </c>
      <c r="D482" s="146">
        <v>1</v>
      </c>
      <c r="E482" s="461">
        <v>8</v>
      </c>
      <c r="F482" s="412"/>
      <c r="G482" s="369"/>
      <c r="H482" s="3"/>
      <c r="I482" s="370"/>
      <c r="J482" s="192"/>
      <c r="O482" s="366"/>
    </row>
    <row r="483" spans="1:61" s="4" customFormat="1" ht="15.75" customHeight="1">
      <c r="A483" s="2"/>
      <c r="B483" s="400" t="s">
        <v>322</v>
      </c>
      <c r="C483" s="146" t="s">
        <v>9</v>
      </c>
      <c r="D483" s="146">
        <v>1</v>
      </c>
      <c r="E483" s="461">
        <v>6</v>
      </c>
      <c r="F483" s="412"/>
      <c r="G483" s="369"/>
      <c r="H483" s="3"/>
      <c r="I483" s="370"/>
      <c r="J483" s="192"/>
      <c r="O483" s="366"/>
    </row>
    <row r="484" spans="1:61" s="4" customFormat="1" ht="15.75" customHeight="1">
      <c r="A484" s="2"/>
      <c r="B484" s="455" t="s">
        <v>420</v>
      </c>
      <c r="C484" s="146" t="s">
        <v>9</v>
      </c>
      <c r="D484" s="146">
        <v>1</v>
      </c>
      <c r="E484" s="461">
        <v>90</v>
      </c>
      <c r="F484" s="412"/>
      <c r="G484" s="369"/>
      <c r="H484" s="3"/>
      <c r="I484" s="370"/>
      <c r="J484" s="192"/>
      <c r="O484" s="366"/>
    </row>
    <row r="485" spans="1:61" s="4" customFormat="1" ht="15.75" customHeight="1">
      <c r="A485" s="2"/>
      <c r="B485" s="455" t="s">
        <v>421</v>
      </c>
      <c r="C485" s="146" t="s">
        <v>9</v>
      </c>
      <c r="D485" s="146">
        <v>1</v>
      </c>
      <c r="E485" s="461">
        <v>26</v>
      </c>
      <c r="F485" s="412"/>
      <c r="G485" s="369"/>
      <c r="H485" s="3"/>
      <c r="I485" s="370"/>
      <c r="J485" s="192"/>
      <c r="O485" s="366"/>
    </row>
    <row r="486" spans="1:61" s="4" customFormat="1" ht="15.75" customHeight="1">
      <c r="A486" s="10"/>
      <c r="B486" s="245" t="s">
        <v>25</v>
      </c>
      <c r="C486" s="236" t="s">
        <v>26</v>
      </c>
      <c r="D486" s="236"/>
      <c r="E486" s="463">
        <f>E487</f>
        <v>275</v>
      </c>
      <c r="F486" s="412"/>
      <c r="G486" s="369"/>
      <c r="H486" s="3"/>
      <c r="O486" s="366"/>
    </row>
    <row r="487" spans="1:61" s="40" customFormat="1" ht="15.75" customHeight="1">
      <c r="A487" s="38"/>
      <c r="B487" s="335" t="s">
        <v>84</v>
      </c>
      <c r="C487" s="57"/>
      <c r="D487" s="57"/>
      <c r="E487" s="197">
        <f>E488+E489</f>
        <v>275</v>
      </c>
      <c r="F487" s="412"/>
      <c r="G487" s="86"/>
      <c r="H487" s="39"/>
      <c r="O487" s="85"/>
    </row>
    <row r="488" spans="1:61" s="40" customFormat="1" ht="15.75" customHeight="1">
      <c r="A488" s="38"/>
      <c r="B488" s="336" t="s">
        <v>263</v>
      </c>
      <c r="C488" s="118" t="s">
        <v>9</v>
      </c>
      <c r="D488" s="118">
        <v>1</v>
      </c>
      <c r="E488" s="198">
        <v>200</v>
      </c>
      <c r="F488" s="412"/>
      <c r="G488" s="86"/>
      <c r="H488" s="39"/>
      <c r="I488" s="74"/>
      <c r="O488" s="85"/>
    </row>
    <row r="489" spans="1:61" s="40" customFormat="1" ht="15.75" customHeight="1">
      <c r="A489" s="38"/>
      <c r="B489" s="393" t="s">
        <v>378</v>
      </c>
      <c r="C489" s="118" t="s">
        <v>9</v>
      </c>
      <c r="D489" s="118">
        <v>1</v>
      </c>
      <c r="E489" s="198">
        <v>75</v>
      </c>
      <c r="F489" s="412"/>
      <c r="G489" s="86"/>
      <c r="H489" s="39"/>
      <c r="I489" s="74"/>
      <c r="O489" s="85"/>
    </row>
    <row r="490" spans="1:61" s="98" customFormat="1">
      <c r="A490" s="469" t="s">
        <v>332</v>
      </c>
      <c r="B490" s="470"/>
      <c r="C490" s="470"/>
      <c r="D490" s="470"/>
      <c r="E490" s="386">
        <f>E495+E491</f>
        <v>267</v>
      </c>
      <c r="F490" s="412"/>
      <c r="G490" s="86"/>
      <c r="H490" s="112"/>
      <c r="J490" s="100"/>
      <c r="O490" s="230"/>
    </row>
    <row r="491" spans="1:61" s="98" customFormat="1" ht="15.75" customHeight="1">
      <c r="A491" s="200"/>
      <c r="B491" s="231" t="s">
        <v>88</v>
      </c>
      <c r="C491" s="231"/>
      <c r="D491" s="231"/>
      <c r="E491" s="232">
        <f>E492</f>
        <v>18</v>
      </c>
      <c r="F491" s="412"/>
      <c r="G491" s="86"/>
      <c r="H491" s="229"/>
      <c r="I491" s="100"/>
      <c r="O491" s="230"/>
    </row>
    <row r="492" spans="1:61" s="98" customFormat="1" ht="15.75" customHeight="1">
      <c r="A492" s="200"/>
      <c r="B492" s="233" t="s">
        <v>89</v>
      </c>
      <c r="C492" s="118"/>
      <c r="D492" s="226"/>
      <c r="E492" s="234">
        <f>E493</f>
        <v>18</v>
      </c>
      <c r="F492" s="412"/>
      <c r="G492" s="228"/>
      <c r="H492" s="229"/>
      <c r="I492" s="100"/>
      <c r="O492" s="230"/>
    </row>
    <row r="493" spans="1:61" s="98" customFormat="1" ht="15.75" customHeight="1">
      <c r="A493" s="200"/>
      <c r="B493" s="235" t="s">
        <v>90</v>
      </c>
      <c r="C493" s="118"/>
      <c r="D493" s="226"/>
      <c r="E493" s="234">
        <f>SUM(E494:E494)</f>
        <v>18</v>
      </c>
      <c r="F493" s="412"/>
      <c r="G493" s="228"/>
      <c r="H493" s="229"/>
      <c r="I493" s="100"/>
      <c r="O493" s="230"/>
    </row>
    <row r="494" spans="1:61" s="98" customFormat="1" ht="15.75" customHeight="1">
      <c r="A494" s="200"/>
      <c r="B494" s="225" t="s">
        <v>187</v>
      </c>
      <c r="C494" s="118" t="s">
        <v>9</v>
      </c>
      <c r="D494" s="226">
        <v>1</v>
      </c>
      <c r="E494" s="227">
        <v>18</v>
      </c>
      <c r="F494" s="412"/>
      <c r="G494" s="228"/>
      <c r="H494" s="229"/>
      <c r="I494" s="100"/>
      <c r="O494" s="230"/>
    </row>
    <row r="495" spans="1:61" s="387" customFormat="1" ht="15.75" customHeight="1">
      <c r="A495" s="200"/>
      <c r="B495" s="231" t="s">
        <v>49</v>
      </c>
      <c r="C495" s="231"/>
      <c r="D495" s="231"/>
      <c r="E495" s="232">
        <f>E496</f>
        <v>249</v>
      </c>
      <c r="F495" s="412"/>
      <c r="G495" s="228"/>
      <c r="H495" s="229"/>
      <c r="I495" s="98"/>
      <c r="J495" s="98"/>
      <c r="K495" s="98"/>
      <c r="L495" s="98"/>
      <c r="M495" s="98"/>
      <c r="N495" s="98"/>
      <c r="O495" s="230"/>
      <c r="P495" s="98"/>
      <c r="Q495" s="98"/>
      <c r="R495" s="98"/>
      <c r="S495" s="98"/>
      <c r="T495" s="98"/>
      <c r="U495" s="98"/>
      <c r="V495" s="98"/>
      <c r="W495" s="98"/>
      <c r="X495" s="98"/>
      <c r="Y495" s="98"/>
      <c r="Z495" s="98"/>
      <c r="AA495" s="98"/>
      <c r="AB495" s="98"/>
      <c r="AC495" s="98"/>
      <c r="AD495" s="98"/>
      <c r="AE495" s="98"/>
      <c r="AF495" s="98"/>
      <c r="AG495" s="98"/>
      <c r="AH495" s="98"/>
      <c r="AI495" s="98"/>
      <c r="AJ495" s="98"/>
      <c r="AK495" s="98"/>
      <c r="AL495" s="98"/>
      <c r="AM495" s="98"/>
      <c r="AN495" s="98"/>
      <c r="AO495" s="98"/>
      <c r="AP495" s="98"/>
      <c r="AQ495" s="98"/>
      <c r="AR495" s="98"/>
      <c r="AS495" s="98"/>
      <c r="AT495" s="98"/>
      <c r="AU495" s="98"/>
      <c r="AV495" s="98"/>
      <c r="AW495" s="98"/>
      <c r="AX495" s="98"/>
      <c r="AY495" s="98"/>
      <c r="AZ495" s="98"/>
      <c r="BA495" s="98"/>
      <c r="BB495" s="98"/>
      <c r="BC495" s="98"/>
      <c r="BD495" s="98"/>
      <c r="BE495" s="98"/>
      <c r="BF495" s="98"/>
      <c r="BG495" s="98"/>
      <c r="BH495" s="98"/>
      <c r="BI495" s="98"/>
    </row>
    <row r="496" spans="1:61" s="387" customFormat="1" ht="78.75" customHeight="1">
      <c r="A496" s="200"/>
      <c r="B496" s="388" t="s">
        <v>59</v>
      </c>
      <c r="C496" s="118" t="s">
        <v>9</v>
      </c>
      <c r="D496" s="226">
        <v>1</v>
      </c>
      <c r="E496" s="227">
        <v>249</v>
      </c>
      <c r="F496" s="412"/>
      <c r="G496" s="228"/>
      <c r="H496" s="229"/>
      <c r="I496" s="98"/>
      <c r="J496" s="98"/>
      <c r="K496" s="98"/>
      <c r="L496" s="98"/>
      <c r="M496" s="98"/>
      <c r="N496" s="98"/>
      <c r="O496" s="230"/>
      <c r="P496" s="98"/>
      <c r="Q496" s="98"/>
      <c r="R496" s="98"/>
      <c r="S496" s="98"/>
      <c r="T496" s="98"/>
      <c r="U496" s="98"/>
      <c r="V496" s="98"/>
      <c r="W496" s="98"/>
      <c r="X496" s="98"/>
      <c r="Y496" s="98"/>
      <c r="Z496" s="98"/>
      <c r="AA496" s="98"/>
      <c r="AB496" s="98"/>
      <c r="AC496" s="98"/>
      <c r="AD496" s="98"/>
      <c r="AE496" s="98"/>
      <c r="AF496" s="98"/>
      <c r="AG496" s="98"/>
      <c r="AH496" s="98"/>
      <c r="AI496" s="98"/>
      <c r="AJ496" s="98"/>
      <c r="AK496" s="98"/>
      <c r="AL496" s="98"/>
      <c r="AM496" s="98"/>
      <c r="AN496" s="98"/>
      <c r="AO496" s="98"/>
      <c r="AP496" s="98"/>
      <c r="AQ496" s="98"/>
      <c r="AR496" s="98"/>
      <c r="AS496" s="98"/>
      <c r="AT496" s="98"/>
      <c r="AU496" s="98"/>
      <c r="AV496" s="98"/>
      <c r="AW496" s="98"/>
      <c r="AX496" s="98"/>
      <c r="AY496" s="98"/>
      <c r="AZ496" s="98"/>
      <c r="BA496" s="98"/>
      <c r="BB496" s="98"/>
      <c r="BC496" s="98"/>
      <c r="BD496" s="98"/>
      <c r="BE496" s="98"/>
      <c r="BF496" s="98"/>
      <c r="BG496" s="98"/>
      <c r="BH496" s="98"/>
      <c r="BI496" s="98"/>
    </row>
    <row r="497" spans="1:61" s="387" customFormat="1" ht="37.5" customHeight="1">
      <c r="A497" s="471" t="s">
        <v>326</v>
      </c>
      <c r="B497" s="472" t="s">
        <v>324</v>
      </c>
      <c r="C497" s="472"/>
      <c r="D497" s="472"/>
      <c r="E497" s="168">
        <f>E498</f>
        <v>15837</v>
      </c>
      <c r="F497" s="412"/>
      <c r="G497" s="228"/>
      <c r="H497" s="229"/>
      <c r="I497" s="98"/>
      <c r="J497" s="98"/>
      <c r="K497" s="98"/>
      <c r="L497" s="98"/>
      <c r="M497" s="98"/>
      <c r="N497" s="98"/>
      <c r="O497" s="230"/>
      <c r="P497" s="98"/>
      <c r="Q497" s="98"/>
      <c r="R497" s="98"/>
      <c r="S497" s="98"/>
      <c r="T497" s="98"/>
      <c r="U497" s="98"/>
      <c r="V497" s="98"/>
      <c r="W497" s="98"/>
      <c r="X497" s="98"/>
      <c r="Y497" s="98"/>
      <c r="Z497" s="98"/>
      <c r="AA497" s="98"/>
      <c r="AB497" s="98"/>
      <c r="AC497" s="98"/>
      <c r="AD497" s="98"/>
      <c r="AE497" s="98"/>
      <c r="AF497" s="98"/>
      <c r="AG497" s="98"/>
      <c r="AH497" s="98"/>
      <c r="AI497" s="98"/>
      <c r="AJ497" s="98"/>
      <c r="AK497" s="98"/>
      <c r="AL497" s="98"/>
      <c r="AM497" s="98"/>
      <c r="AN497" s="98"/>
      <c r="AO497" s="98"/>
      <c r="AP497" s="98"/>
      <c r="AQ497" s="98"/>
      <c r="AR497" s="98"/>
      <c r="AS497" s="98"/>
      <c r="AT497" s="98"/>
      <c r="AU497" s="98"/>
      <c r="AV497" s="98"/>
      <c r="AW497" s="98"/>
      <c r="AX497" s="98"/>
      <c r="AY497" s="98"/>
      <c r="AZ497" s="98"/>
      <c r="BA497" s="98"/>
      <c r="BB497" s="98"/>
      <c r="BC497" s="98"/>
      <c r="BD497" s="98"/>
      <c r="BE497" s="98"/>
      <c r="BF497" s="98"/>
      <c r="BG497" s="98"/>
      <c r="BH497" s="98"/>
      <c r="BI497" s="98"/>
    </row>
    <row r="498" spans="1:61" s="387" customFormat="1" ht="15" customHeight="1">
      <c r="A498" s="9"/>
      <c r="B498" s="359" t="s">
        <v>28</v>
      </c>
      <c r="C498" s="401"/>
      <c r="D498" s="401"/>
      <c r="E498" s="402">
        <f>E499+E501</f>
        <v>15837</v>
      </c>
      <c r="F498" s="412"/>
      <c r="G498" s="228"/>
      <c r="H498" s="229"/>
      <c r="I498" s="98"/>
      <c r="J498" s="98"/>
      <c r="K498" s="98"/>
      <c r="L498" s="98"/>
      <c r="M498" s="98"/>
      <c r="N498" s="98"/>
      <c r="O498" s="230"/>
      <c r="P498" s="98"/>
      <c r="Q498" s="98"/>
      <c r="R498" s="98"/>
      <c r="S498" s="98"/>
      <c r="T498" s="98"/>
      <c r="U498" s="98"/>
      <c r="V498" s="98"/>
      <c r="W498" s="98"/>
      <c r="X498" s="98"/>
      <c r="Y498" s="98"/>
      <c r="Z498" s="98"/>
      <c r="AA498" s="98"/>
      <c r="AB498" s="98"/>
      <c r="AC498" s="98"/>
      <c r="AD498" s="98"/>
      <c r="AE498" s="98"/>
      <c r="AF498" s="98"/>
      <c r="AG498" s="98"/>
      <c r="AH498" s="98"/>
      <c r="AI498" s="98"/>
      <c r="AJ498" s="98"/>
      <c r="AK498" s="98"/>
      <c r="AL498" s="98"/>
      <c r="AM498" s="98"/>
      <c r="AN498" s="98"/>
      <c r="AO498" s="98"/>
      <c r="AP498" s="98"/>
      <c r="AQ498" s="98"/>
      <c r="AR498" s="98"/>
      <c r="AS498" s="98"/>
      <c r="AT498" s="98"/>
      <c r="AU498" s="98"/>
      <c r="AV498" s="98"/>
      <c r="AW498" s="98"/>
      <c r="AX498" s="98"/>
      <c r="AY498" s="98"/>
      <c r="AZ498" s="98"/>
      <c r="BA498" s="98"/>
      <c r="BB498" s="98"/>
      <c r="BC498" s="98"/>
      <c r="BD498" s="98"/>
      <c r="BE498" s="98"/>
      <c r="BF498" s="98"/>
      <c r="BG498" s="98"/>
      <c r="BH498" s="98"/>
      <c r="BI498" s="98"/>
    </row>
    <row r="499" spans="1:61" s="387" customFormat="1" ht="15" customHeight="1">
      <c r="A499" s="9"/>
      <c r="B499" s="178" t="s">
        <v>32</v>
      </c>
      <c r="C499" s="146"/>
      <c r="D499" s="191"/>
      <c r="E499" s="403">
        <f>E500</f>
        <v>14064</v>
      </c>
      <c r="F499" s="412"/>
      <c r="G499" s="228"/>
      <c r="H499" s="229"/>
      <c r="I499" s="98"/>
      <c r="J499" s="98"/>
      <c r="K499" s="98"/>
      <c r="L499" s="98"/>
      <c r="M499" s="98"/>
      <c r="N499" s="98"/>
      <c r="O499" s="230"/>
      <c r="P499" s="98"/>
      <c r="Q499" s="98"/>
      <c r="R499" s="98"/>
      <c r="S499" s="98"/>
      <c r="T499" s="98"/>
      <c r="U499" s="98"/>
      <c r="V499" s="98"/>
      <c r="W499" s="98"/>
      <c r="X499" s="98"/>
      <c r="Y499" s="98"/>
      <c r="Z499" s="98"/>
      <c r="AA499" s="98"/>
      <c r="AB499" s="98"/>
      <c r="AC499" s="98"/>
      <c r="AD499" s="98"/>
      <c r="AE499" s="98"/>
      <c r="AF499" s="98"/>
      <c r="AG499" s="98"/>
      <c r="AH499" s="98"/>
      <c r="AI499" s="98"/>
      <c r="AJ499" s="98"/>
      <c r="AK499" s="98"/>
      <c r="AL499" s="98"/>
      <c r="AM499" s="98"/>
      <c r="AN499" s="98"/>
      <c r="AO499" s="98"/>
      <c r="AP499" s="98"/>
      <c r="AQ499" s="98"/>
      <c r="AR499" s="98"/>
      <c r="AS499" s="98"/>
      <c r="AT499" s="98"/>
      <c r="AU499" s="98"/>
      <c r="AV499" s="98"/>
      <c r="AW499" s="98"/>
      <c r="AX499" s="98"/>
      <c r="AY499" s="98"/>
      <c r="AZ499" s="98"/>
      <c r="BA499" s="98"/>
      <c r="BB499" s="98"/>
      <c r="BC499" s="98"/>
      <c r="BD499" s="98"/>
      <c r="BE499" s="98"/>
      <c r="BF499" s="98"/>
      <c r="BG499" s="98"/>
      <c r="BH499" s="98"/>
      <c r="BI499" s="98"/>
    </row>
    <row r="500" spans="1:61" s="387" customFormat="1" ht="15" customHeight="1">
      <c r="A500" s="200"/>
      <c r="B500" s="393" t="s">
        <v>325</v>
      </c>
      <c r="C500" s="118" t="s">
        <v>9</v>
      </c>
      <c r="D500" s="406">
        <v>1</v>
      </c>
      <c r="E500" s="407">
        <v>14064</v>
      </c>
      <c r="F500" s="412"/>
      <c r="G500" s="228"/>
      <c r="H500" s="229"/>
      <c r="I500" s="98"/>
      <c r="J500" s="98"/>
      <c r="K500" s="98"/>
      <c r="L500" s="98"/>
      <c r="M500" s="98"/>
      <c r="N500" s="98"/>
      <c r="O500" s="230"/>
      <c r="P500" s="98"/>
      <c r="Q500" s="98"/>
      <c r="R500" s="98"/>
      <c r="S500" s="98"/>
      <c r="T500" s="98"/>
      <c r="U500" s="98"/>
      <c r="V500" s="98"/>
      <c r="W500" s="98"/>
      <c r="X500" s="98"/>
      <c r="Y500" s="98"/>
      <c r="Z500" s="98"/>
      <c r="AA500" s="98"/>
      <c r="AB500" s="98"/>
      <c r="AC500" s="98"/>
      <c r="AD500" s="98"/>
      <c r="AE500" s="98"/>
      <c r="AF500" s="98"/>
      <c r="AG500" s="98"/>
      <c r="AH500" s="98"/>
      <c r="AI500" s="98"/>
      <c r="AJ500" s="98"/>
      <c r="AK500" s="98"/>
      <c r="AL500" s="98"/>
      <c r="AM500" s="98"/>
      <c r="AN500" s="98"/>
      <c r="AO500" s="98"/>
      <c r="AP500" s="98"/>
      <c r="AQ500" s="98"/>
      <c r="AR500" s="98"/>
      <c r="AS500" s="98"/>
      <c r="AT500" s="98"/>
      <c r="AU500" s="98"/>
      <c r="AV500" s="98"/>
      <c r="AW500" s="98"/>
      <c r="AX500" s="98"/>
      <c r="AY500" s="98"/>
      <c r="AZ500" s="98"/>
      <c r="BA500" s="98"/>
      <c r="BB500" s="98"/>
      <c r="BC500" s="98"/>
      <c r="BD500" s="98"/>
      <c r="BE500" s="98"/>
      <c r="BF500" s="98"/>
      <c r="BG500" s="98"/>
      <c r="BH500" s="98"/>
      <c r="BI500" s="98"/>
    </row>
    <row r="501" spans="1:61" s="387" customFormat="1" ht="15" customHeight="1">
      <c r="A501" s="200"/>
      <c r="B501" s="301" t="s">
        <v>33</v>
      </c>
      <c r="C501" s="204"/>
      <c r="D501" s="292"/>
      <c r="E501" s="408">
        <f>E502</f>
        <v>1773</v>
      </c>
      <c r="F501" s="412"/>
      <c r="G501" s="228"/>
      <c r="H501" s="229"/>
      <c r="I501" s="98"/>
      <c r="J501" s="98"/>
      <c r="K501" s="98"/>
      <c r="L501" s="98"/>
      <c r="M501" s="98"/>
      <c r="N501" s="98"/>
      <c r="O501" s="230"/>
      <c r="P501" s="98"/>
      <c r="Q501" s="98"/>
      <c r="R501" s="98"/>
      <c r="S501" s="98"/>
      <c r="T501" s="98"/>
      <c r="U501" s="98"/>
      <c r="V501" s="98"/>
      <c r="W501" s="98"/>
      <c r="X501" s="98"/>
      <c r="Y501" s="98"/>
      <c r="Z501" s="98"/>
      <c r="AA501" s="98"/>
      <c r="AB501" s="98"/>
      <c r="AC501" s="98"/>
      <c r="AD501" s="98"/>
      <c r="AE501" s="98"/>
      <c r="AF501" s="98"/>
      <c r="AG501" s="98"/>
      <c r="AH501" s="98"/>
      <c r="AI501" s="98"/>
      <c r="AJ501" s="98"/>
      <c r="AK501" s="98"/>
      <c r="AL501" s="98"/>
      <c r="AM501" s="98"/>
      <c r="AN501" s="98"/>
      <c r="AO501" s="98"/>
      <c r="AP501" s="98"/>
      <c r="AQ501" s="98"/>
      <c r="AR501" s="98"/>
      <c r="AS501" s="98"/>
      <c r="AT501" s="98"/>
      <c r="AU501" s="98"/>
      <c r="AV501" s="98"/>
      <c r="AW501" s="98"/>
      <c r="AX501" s="98"/>
      <c r="AY501" s="98"/>
      <c r="AZ501" s="98"/>
      <c r="BA501" s="98"/>
      <c r="BB501" s="98"/>
      <c r="BC501" s="98"/>
      <c r="BD501" s="98"/>
      <c r="BE501" s="98"/>
      <c r="BF501" s="98"/>
      <c r="BG501" s="98"/>
      <c r="BH501" s="98"/>
      <c r="BI501" s="98"/>
    </row>
    <row r="502" spans="1:61" s="387" customFormat="1" ht="15" customHeight="1">
      <c r="A502" s="200"/>
      <c r="B502" s="393" t="s">
        <v>325</v>
      </c>
      <c r="C502" s="118" t="s">
        <v>9</v>
      </c>
      <c r="D502" s="406">
        <v>1</v>
      </c>
      <c r="E502" s="188">
        <v>1773</v>
      </c>
      <c r="F502" s="412"/>
      <c r="G502" s="228"/>
      <c r="H502" s="229"/>
      <c r="I502" s="98"/>
      <c r="J502" s="98"/>
      <c r="K502" s="98"/>
      <c r="L502" s="98"/>
      <c r="M502" s="98"/>
      <c r="N502" s="98"/>
      <c r="O502" s="230"/>
      <c r="P502" s="98"/>
      <c r="Q502" s="98"/>
      <c r="R502" s="98"/>
      <c r="S502" s="98"/>
      <c r="T502" s="98"/>
      <c r="U502" s="98"/>
      <c r="V502" s="98"/>
      <c r="W502" s="98"/>
      <c r="X502" s="98"/>
      <c r="Y502" s="98"/>
      <c r="Z502" s="98"/>
      <c r="AA502" s="98"/>
      <c r="AB502" s="98"/>
      <c r="AC502" s="98"/>
      <c r="AD502" s="98"/>
      <c r="AE502" s="98"/>
      <c r="AF502" s="98"/>
      <c r="AG502" s="98"/>
      <c r="AH502" s="98"/>
      <c r="AI502" s="98"/>
      <c r="AJ502" s="98"/>
      <c r="AK502" s="98"/>
      <c r="AL502" s="98"/>
      <c r="AM502" s="98"/>
      <c r="AN502" s="98"/>
      <c r="AO502" s="98"/>
      <c r="AP502" s="98"/>
      <c r="AQ502" s="98"/>
      <c r="AR502" s="98"/>
      <c r="AS502" s="98"/>
      <c r="AT502" s="98"/>
      <c r="AU502" s="98"/>
      <c r="AV502" s="98"/>
      <c r="AW502" s="98"/>
      <c r="AX502" s="98"/>
      <c r="AY502" s="98"/>
      <c r="AZ502" s="98"/>
      <c r="BA502" s="98"/>
      <c r="BB502" s="98"/>
      <c r="BC502" s="98"/>
      <c r="BD502" s="98"/>
      <c r="BE502" s="98"/>
      <c r="BF502" s="98"/>
      <c r="BG502" s="98"/>
      <c r="BH502" s="98"/>
      <c r="BI502" s="98"/>
    </row>
    <row r="503" spans="1:61" s="387" customFormat="1" ht="15" customHeight="1">
      <c r="A503" s="200"/>
      <c r="B503" s="404"/>
      <c r="C503" s="204"/>
      <c r="D503" s="292"/>
      <c r="E503" s="405"/>
      <c r="F503" s="412"/>
      <c r="G503" s="228"/>
      <c r="H503" s="229"/>
      <c r="I503" s="98"/>
      <c r="J503" s="98"/>
      <c r="K503" s="98"/>
      <c r="L503" s="98"/>
      <c r="M503" s="98"/>
      <c r="N503" s="98"/>
      <c r="O503" s="230"/>
      <c r="P503" s="98"/>
      <c r="Q503" s="98"/>
      <c r="R503" s="98"/>
      <c r="S503" s="98"/>
      <c r="T503" s="98"/>
      <c r="U503" s="98"/>
      <c r="V503" s="98"/>
      <c r="W503" s="98"/>
      <c r="X503" s="98"/>
      <c r="Y503" s="98"/>
      <c r="Z503" s="98"/>
      <c r="AA503" s="98"/>
      <c r="AB503" s="98"/>
      <c r="AC503" s="98"/>
      <c r="AD503" s="98"/>
      <c r="AE503" s="98"/>
      <c r="AF503" s="98"/>
      <c r="AG503" s="98"/>
      <c r="AH503" s="98"/>
      <c r="AI503" s="98"/>
      <c r="AJ503" s="98"/>
      <c r="AK503" s="98"/>
      <c r="AL503" s="98"/>
      <c r="AM503" s="98"/>
      <c r="AN503" s="98"/>
      <c r="AO503" s="98"/>
      <c r="AP503" s="98"/>
      <c r="AQ503" s="98"/>
      <c r="AR503" s="98"/>
      <c r="AS503" s="98"/>
      <c r="AT503" s="98"/>
      <c r="AU503" s="98"/>
      <c r="AV503" s="98"/>
      <c r="AW503" s="98"/>
      <c r="AX503" s="98"/>
      <c r="AY503" s="98"/>
      <c r="AZ503" s="98"/>
      <c r="BA503" s="98"/>
      <c r="BB503" s="98"/>
      <c r="BC503" s="98"/>
      <c r="BD503" s="98"/>
      <c r="BE503" s="98"/>
      <c r="BF503" s="98"/>
      <c r="BG503" s="98"/>
      <c r="BH503" s="98"/>
      <c r="BI503" s="98"/>
    </row>
    <row r="504" spans="1:61">
      <c r="A504" s="73"/>
      <c r="B504" s="89"/>
      <c r="C504" s="43"/>
      <c r="D504" s="65"/>
      <c r="E504" s="90"/>
      <c r="F504" s="412"/>
      <c r="G504" s="88"/>
      <c r="H504" s="46"/>
      <c r="O504" s="85"/>
    </row>
    <row r="505" spans="1:61">
      <c r="A505" s="73"/>
      <c r="B505" s="279" t="s">
        <v>31</v>
      </c>
      <c r="C505" s="8"/>
      <c r="D505" s="280"/>
      <c r="E505" s="281"/>
      <c r="F505" s="424"/>
      <c r="G505" s="88"/>
      <c r="H505" s="46"/>
      <c r="O505" s="85"/>
    </row>
    <row r="506" spans="1:61">
      <c r="A506" s="73"/>
      <c r="B506" s="279" t="s">
        <v>82</v>
      </c>
      <c r="C506" s="8"/>
      <c r="D506" s="280"/>
      <c r="E506" s="281"/>
      <c r="F506" s="424"/>
      <c r="G506" s="88"/>
      <c r="H506" s="46"/>
      <c r="O506" s="85"/>
    </row>
    <row r="507" spans="1:61">
      <c r="A507" s="73"/>
      <c r="B507" s="282"/>
      <c r="C507" s="282"/>
      <c r="D507" s="282"/>
      <c r="E507" s="282"/>
      <c r="F507" s="424"/>
      <c r="G507" s="87"/>
      <c r="H507" s="46"/>
      <c r="O507" s="85"/>
    </row>
    <row r="508" spans="1:61">
      <c r="A508" s="73"/>
      <c r="B508" s="283"/>
      <c r="C508" s="283" t="s">
        <v>86</v>
      </c>
      <c r="D508" s="283"/>
      <c r="F508" s="424"/>
      <c r="G508" s="87"/>
      <c r="H508" s="46"/>
      <c r="J508" s="79"/>
      <c r="O508" s="85"/>
    </row>
    <row r="509" spans="1:61">
      <c r="A509" s="73"/>
      <c r="B509" s="282"/>
      <c r="C509" s="283" t="s">
        <v>85</v>
      </c>
      <c r="D509" s="283"/>
      <c r="F509" s="424"/>
      <c r="G509" s="87"/>
      <c r="H509" s="46"/>
      <c r="O509" s="85"/>
    </row>
    <row r="510" spans="1:61">
      <c r="B510" s="284"/>
      <c r="C510" s="284"/>
      <c r="D510" s="284"/>
      <c r="E510" s="284"/>
      <c r="F510" s="425"/>
      <c r="G510" s="91"/>
      <c r="I510" s="36"/>
      <c r="J510" s="36"/>
      <c r="K510" s="36"/>
      <c r="L510" s="36"/>
    </row>
    <row r="511" spans="1:61">
      <c r="B511" s="284"/>
      <c r="C511" s="284"/>
      <c r="D511" s="464" t="s">
        <v>81</v>
      </c>
      <c r="E511" s="464"/>
      <c r="F511" s="426"/>
      <c r="G511" s="92"/>
    </row>
    <row r="512" spans="1:61">
      <c r="B512" s="284"/>
      <c r="C512" s="284"/>
      <c r="D512" s="464" t="s">
        <v>51</v>
      </c>
      <c r="E512" s="464"/>
      <c r="F512" s="426"/>
      <c r="G512" s="92"/>
      <c r="H512" s="79"/>
      <c r="I512" s="79"/>
      <c r="J512" s="79"/>
      <c r="K512" s="79"/>
      <c r="L512" s="79"/>
      <c r="M512" s="79"/>
      <c r="N512" s="79"/>
      <c r="O512" s="79"/>
      <c r="P512" s="79"/>
      <c r="Q512" s="79"/>
      <c r="R512" s="79"/>
      <c r="S512" s="79"/>
      <c r="T512" s="79"/>
      <c r="U512" s="79"/>
      <c r="V512" s="79"/>
      <c r="W512" s="79"/>
      <c r="X512" s="79"/>
      <c r="Y512" s="79"/>
      <c r="Z512" s="79"/>
      <c r="AA512" s="79"/>
      <c r="AB512" s="79"/>
      <c r="AC512" s="79"/>
      <c r="AD512" s="79"/>
      <c r="AE512" s="79"/>
      <c r="AF512" s="79"/>
      <c r="AG512" s="79"/>
      <c r="AH512" s="79"/>
      <c r="AI512" s="79"/>
      <c r="AJ512" s="79"/>
      <c r="AK512" s="79"/>
      <c r="AL512" s="79"/>
      <c r="AM512" s="79"/>
      <c r="AN512" s="79"/>
      <c r="AO512" s="79"/>
      <c r="AP512" s="79"/>
      <c r="AQ512" s="79"/>
      <c r="AR512" s="79"/>
      <c r="AS512" s="79"/>
      <c r="AT512" s="79"/>
      <c r="AU512" s="79"/>
      <c r="AV512" s="79"/>
      <c r="AW512" s="79"/>
      <c r="AX512" s="79"/>
      <c r="AY512" s="79"/>
      <c r="AZ512" s="79"/>
      <c r="BA512" s="79"/>
      <c r="BB512" s="79"/>
      <c r="BC512" s="79"/>
      <c r="BD512" s="79"/>
      <c r="BE512" s="79"/>
      <c r="BF512" s="79"/>
      <c r="BG512" s="79"/>
      <c r="BH512" s="79"/>
      <c r="BI512" s="79"/>
    </row>
    <row r="513" spans="1:61" s="45" customFormat="1">
      <c r="A513" s="79"/>
      <c r="C513" s="5"/>
      <c r="D513" s="464" t="s">
        <v>320</v>
      </c>
      <c r="E513" s="464"/>
      <c r="F513" s="423"/>
      <c r="G513" s="93"/>
      <c r="H513" s="39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  <c r="AE513" s="40"/>
      <c r="AF513" s="40"/>
      <c r="AG513" s="40"/>
      <c r="AH513" s="40"/>
      <c r="AI513" s="40"/>
      <c r="AJ513" s="40"/>
      <c r="AK513" s="40"/>
      <c r="AL513" s="40"/>
      <c r="AM513" s="40"/>
      <c r="AN513" s="40"/>
      <c r="AO513" s="40"/>
      <c r="AP513" s="40"/>
      <c r="AQ513" s="40"/>
      <c r="AR513" s="40"/>
      <c r="AS513" s="40"/>
      <c r="AT513" s="40"/>
      <c r="AU513" s="40"/>
      <c r="AV513" s="40"/>
      <c r="AW513" s="40"/>
      <c r="AX513" s="40"/>
      <c r="AY513" s="40"/>
      <c r="AZ513" s="40"/>
      <c r="BA513" s="40"/>
      <c r="BB513" s="40"/>
      <c r="BC513" s="40"/>
      <c r="BD513" s="40"/>
      <c r="BE513" s="40"/>
      <c r="BF513" s="40"/>
      <c r="BG513" s="40"/>
      <c r="BH513" s="40"/>
      <c r="BI513" s="40"/>
    </row>
    <row r="514" spans="1:61" s="45" customFormat="1">
      <c r="A514" s="79"/>
      <c r="C514" s="5"/>
      <c r="F514" s="423"/>
      <c r="G514" s="93"/>
      <c r="H514" s="39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  <c r="AE514" s="40"/>
      <c r="AF514" s="40"/>
      <c r="AG514" s="40"/>
      <c r="AH514" s="40"/>
      <c r="AI514" s="40"/>
      <c r="AJ514" s="40"/>
      <c r="AK514" s="40"/>
      <c r="AL514" s="40"/>
      <c r="AM514" s="40"/>
      <c r="AN514" s="40"/>
      <c r="AO514" s="40"/>
      <c r="AP514" s="40"/>
      <c r="AQ514" s="40"/>
      <c r="AR514" s="40"/>
      <c r="AS514" s="40"/>
      <c r="AT514" s="40"/>
      <c r="AU514" s="40"/>
      <c r="AV514" s="40"/>
      <c r="AW514" s="40"/>
      <c r="AX514" s="40"/>
      <c r="AY514" s="40"/>
      <c r="AZ514" s="40"/>
      <c r="BA514" s="40"/>
      <c r="BB514" s="40"/>
      <c r="BC514" s="40"/>
      <c r="BD514" s="40"/>
      <c r="BE514" s="40"/>
      <c r="BF514" s="40"/>
      <c r="BG514" s="40"/>
      <c r="BH514" s="40"/>
      <c r="BI514" s="40"/>
    </row>
    <row r="515" spans="1:61" s="45" customFormat="1">
      <c r="A515" s="79"/>
      <c r="B515" s="282"/>
      <c r="C515" s="5"/>
      <c r="D515" s="284"/>
      <c r="F515" s="423"/>
      <c r="G515" s="93"/>
      <c r="H515" s="39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  <c r="AE515" s="40"/>
      <c r="AF515" s="40"/>
      <c r="AG515" s="40"/>
      <c r="AH515" s="40"/>
      <c r="AI515" s="40"/>
      <c r="AJ515" s="40"/>
      <c r="AK515" s="40"/>
      <c r="AL515" s="40"/>
      <c r="AM515" s="40"/>
      <c r="AN515" s="40"/>
      <c r="AO515" s="40"/>
      <c r="AP515" s="40"/>
      <c r="AQ515" s="40"/>
      <c r="AR515" s="40"/>
      <c r="AS515" s="40"/>
      <c r="AT515" s="40"/>
      <c r="AU515" s="40"/>
      <c r="AV515" s="40"/>
      <c r="AW515" s="40"/>
      <c r="AX515" s="40"/>
      <c r="AY515" s="40"/>
      <c r="AZ515" s="40"/>
      <c r="BA515" s="40"/>
      <c r="BB515" s="40"/>
      <c r="BC515" s="40"/>
      <c r="BD515" s="40"/>
      <c r="BE515" s="40"/>
      <c r="BF515" s="40"/>
      <c r="BG515" s="40"/>
      <c r="BH515" s="40"/>
      <c r="BI515" s="40"/>
    </row>
    <row r="516" spans="1:61" s="45" customFormat="1">
      <c r="A516" s="79"/>
      <c r="B516" s="282"/>
      <c r="C516" s="5"/>
      <c r="D516" s="284"/>
      <c r="F516" s="423"/>
      <c r="G516" s="93"/>
      <c r="H516" s="39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  <c r="AE516" s="40"/>
      <c r="AF516" s="40"/>
      <c r="AG516" s="40"/>
      <c r="AH516" s="40"/>
      <c r="AI516" s="40"/>
      <c r="AJ516" s="40"/>
      <c r="AK516" s="40"/>
      <c r="AL516" s="40"/>
      <c r="AM516" s="40"/>
      <c r="AN516" s="40"/>
      <c r="AO516" s="40"/>
      <c r="AP516" s="40"/>
      <c r="AQ516" s="40"/>
      <c r="AR516" s="40"/>
      <c r="AS516" s="40"/>
      <c r="AT516" s="40"/>
      <c r="AU516" s="40"/>
      <c r="AV516" s="40"/>
      <c r="AW516" s="40"/>
      <c r="AX516" s="40"/>
      <c r="AY516" s="40"/>
      <c r="AZ516" s="40"/>
      <c r="BA516" s="40"/>
      <c r="BB516" s="40"/>
      <c r="BC516" s="40"/>
      <c r="BD516" s="40"/>
      <c r="BE516" s="40"/>
      <c r="BF516" s="40"/>
      <c r="BG516" s="40"/>
      <c r="BH516" s="40"/>
      <c r="BI516" s="40"/>
    </row>
    <row r="517" spans="1:61" s="45" customFormat="1">
      <c r="A517" s="79"/>
      <c r="B517" s="282"/>
      <c r="C517" s="5"/>
      <c r="D517" s="444"/>
      <c r="F517" s="423"/>
      <c r="G517" s="93"/>
      <c r="H517" s="39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  <c r="AE517" s="40"/>
      <c r="AF517" s="40"/>
      <c r="AG517" s="40"/>
      <c r="AH517" s="40"/>
      <c r="AI517" s="40"/>
      <c r="AJ517" s="40"/>
      <c r="AK517" s="40"/>
      <c r="AL517" s="40"/>
      <c r="AM517" s="40"/>
      <c r="AN517" s="40"/>
      <c r="AO517" s="40"/>
      <c r="AP517" s="40"/>
      <c r="AQ517" s="40"/>
      <c r="AR517" s="40"/>
      <c r="AS517" s="40"/>
      <c r="AT517" s="40"/>
      <c r="AU517" s="40"/>
      <c r="AV517" s="40"/>
      <c r="AW517" s="40"/>
      <c r="AX517" s="40"/>
      <c r="AY517" s="40"/>
      <c r="AZ517" s="40"/>
      <c r="BA517" s="40"/>
      <c r="BB517" s="40"/>
      <c r="BC517" s="40"/>
      <c r="BD517" s="40"/>
      <c r="BE517" s="40"/>
      <c r="BF517" s="40"/>
      <c r="BG517" s="40"/>
      <c r="BH517" s="40"/>
      <c r="BI517" s="40"/>
    </row>
    <row r="518" spans="1:61" s="45" customFormat="1">
      <c r="A518" s="79"/>
      <c r="B518" s="410" t="s">
        <v>204</v>
      </c>
      <c r="C518" s="5"/>
      <c r="D518" s="444"/>
      <c r="F518" s="423"/>
      <c r="G518" s="93"/>
      <c r="H518" s="39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  <c r="AE518" s="40"/>
      <c r="AF518" s="40"/>
      <c r="AG518" s="40"/>
      <c r="AH518" s="40"/>
      <c r="AI518" s="40"/>
      <c r="AJ518" s="40"/>
      <c r="AK518" s="40"/>
      <c r="AL518" s="40"/>
      <c r="AM518" s="40"/>
      <c r="AN518" s="40"/>
      <c r="AO518" s="40"/>
      <c r="AP518" s="40"/>
      <c r="AQ518" s="40"/>
      <c r="AR518" s="40"/>
      <c r="AS518" s="40"/>
      <c r="AT518" s="40"/>
      <c r="AU518" s="40"/>
      <c r="AV518" s="40"/>
      <c r="AW518" s="40"/>
      <c r="AX518" s="40"/>
      <c r="AY518" s="40"/>
      <c r="AZ518" s="40"/>
      <c r="BA518" s="40"/>
      <c r="BB518" s="40"/>
      <c r="BC518" s="40"/>
      <c r="BD518" s="40"/>
      <c r="BE518" s="40"/>
      <c r="BF518" s="40"/>
      <c r="BG518" s="40"/>
      <c r="BH518" s="40"/>
      <c r="BI518" s="40"/>
    </row>
    <row r="519" spans="1:61">
      <c r="B519" s="447" t="s">
        <v>333</v>
      </c>
    </row>
  </sheetData>
  <autoFilter ref="A5:BI502"/>
  <mergeCells count="19">
    <mergeCell ref="A404:D404"/>
    <mergeCell ref="C2:E2"/>
    <mergeCell ref="A3:J3"/>
    <mergeCell ref="A4:F4"/>
    <mergeCell ref="H6:J6"/>
    <mergeCell ref="A9:B9"/>
    <mergeCell ref="A113:C113"/>
    <mergeCell ref="G150:I150"/>
    <mergeCell ref="G151:I151"/>
    <mergeCell ref="A211:C211"/>
    <mergeCell ref="A215:D215"/>
    <mergeCell ref="C291:D291"/>
    <mergeCell ref="D513:E513"/>
    <mergeCell ref="A447:C447"/>
    <mergeCell ref="A449:D449"/>
    <mergeCell ref="A490:D490"/>
    <mergeCell ref="A497:D497"/>
    <mergeCell ref="D511:E511"/>
    <mergeCell ref="D512:E512"/>
  </mergeCells>
  <pageMargins left="0.39370078740157483" right="0.19685039370078741" top="0.11811023622047245" bottom="0" header="0.15748031496062992" footer="0.19685039370078741"/>
  <pageSetup paperSize="9" scale="85" fitToHeight="0" orientation="landscape" r:id="rId1"/>
  <headerFooter alignWithMargins="0">
    <oddHeader>&amp;R
&amp;D</oddHeader>
    <oddFooter>Page &amp;P</oddFooter>
  </headerFooter>
  <rowBreaks count="15" manualBreakCount="15">
    <brk id="41" max="60" man="1"/>
    <brk id="80" max="60" man="1"/>
    <brk id="116" max="60" man="1"/>
    <brk id="135" max="60" man="1"/>
    <brk id="171" max="60" man="1"/>
    <brk id="202" max="60" man="1"/>
    <brk id="220" max="60" man="1"/>
    <brk id="260" max="60" man="1"/>
    <brk id="299" max="60" man="1"/>
    <brk id="338" max="60" man="1"/>
    <brk id="378" max="60" man="1"/>
    <brk id="414" max="60" man="1"/>
    <brk id="446" max="60" man="1"/>
    <brk id="483" max="60" man="1"/>
    <brk id="519" max="60" man="1"/>
  </rowBreaks>
  <colBreaks count="1" manualBreakCount="1">
    <brk id="5" max="4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25.07.2024</vt:lpstr>
      <vt:lpstr>'25.07.2024'!Print_Area</vt:lpstr>
      <vt:lpstr>'25.07.2024'!Print_Titles</vt:lpstr>
    </vt:vector>
  </TitlesOfParts>
  <Company>Consiliul Judetean Arges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sabinab</dc:creator>
  <cp:lastModifiedBy>sabinab</cp:lastModifiedBy>
  <cp:lastPrinted>2024-07-31T10:44:22Z</cp:lastPrinted>
  <dcterms:created xsi:type="dcterms:W3CDTF">2021-05-14T09:23:02Z</dcterms:created>
  <dcterms:modified xsi:type="dcterms:W3CDTF">2024-08-01T05:20:57Z</dcterms:modified>
</cp:coreProperties>
</file>