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Users\User\Desktop\2024\DOTARE ASS 2024\"/>
    </mc:Choice>
  </mc:AlternateContent>
  <xr:revisionPtr revIDLastSave="0" documentId="13_ncr:1_{3E25C44F-8CB6-4F55-ACF3-A4BC9A554822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ECHIPAMENTE MEDICALE " sheetId="1" r:id="rId1"/>
    <sheet name="Centralizare " sheetId="5" r:id="rId2"/>
    <sheet name="Mobilier medical " sheetId="2" r:id="rId3"/>
    <sheet name="Mobilier" sheetId="3" r:id="rId4"/>
    <sheet name="Sistem PC " sheetId="4" r:id="rId5"/>
  </sheets>
  <definedNames>
    <definedName name="sum">'ECHIPAMENTE MEDICALE 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6" i="1" l="1"/>
  <c r="N56" i="1" s="1"/>
  <c r="M55" i="1"/>
  <c r="N55" i="1" s="1"/>
  <c r="M54" i="1"/>
  <c r="N54" i="1" s="1"/>
  <c r="M53" i="1"/>
  <c r="N53" i="1" s="1"/>
  <c r="N52" i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N12" i="1"/>
  <c r="M11" i="1"/>
  <c r="N11" i="1" s="1"/>
  <c r="M10" i="1"/>
  <c r="N10" i="1" s="1"/>
  <c r="N9" i="1"/>
  <c r="M8" i="1"/>
  <c r="N8" i="1" s="1"/>
  <c r="M7" i="1"/>
  <c r="N7" i="1" s="1"/>
  <c r="M6" i="1"/>
  <c r="N6" i="1" s="1"/>
  <c r="M5" i="1"/>
  <c r="N5" i="1" s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M4" i="1"/>
  <c r="N4" i="1" s="1"/>
  <c r="A59" i="5"/>
  <c r="E61" i="1"/>
  <c r="E62" i="1"/>
  <c r="E63" i="1"/>
  <c r="E64" i="1"/>
  <c r="D65" i="1"/>
  <c r="N57" i="1" l="1"/>
  <c r="M57" i="1"/>
  <c r="E65" i="1"/>
  <c r="D67" i="1" s="1"/>
  <c r="K8" i="3"/>
  <c r="A9" i="3"/>
  <c r="A10" i="3"/>
  <c r="A11" i="3"/>
  <c r="A12" i="3"/>
  <c r="K42" i="5"/>
  <c r="L42" i="5" s="1"/>
  <c r="K13" i="5"/>
  <c r="L13" i="5" s="1"/>
  <c r="K15" i="5"/>
  <c r="L15" i="5" s="1"/>
  <c r="K58" i="5"/>
  <c r="L58" i="5" s="1"/>
  <c r="K57" i="5"/>
  <c r="L57" i="5" s="1"/>
  <c r="K56" i="5"/>
  <c r="L56" i="5" s="1"/>
  <c r="K55" i="5"/>
  <c r="L55" i="5" s="1"/>
  <c r="L54" i="5"/>
  <c r="K53" i="5"/>
  <c r="L53" i="5" s="1"/>
  <c r="K52" i="5"/>
  <c r="L52" i="5" s="1"/>
  <c r="K51" i="5"/>
  <c r="L51" i="5" s="1"/>
  <c r="K50" i="5"/>
  <c r="L50" i="5" s="1"/>
  <c r="K49" i="5"/>
  <c r="L49" i="5" s="1"/>
  <c r="K48" i="5"/>
  <c r="L48" i="5" s="1"/>
  <c r="K47" i="5"/>
  <c r="L47" i="5" s="1"/>
  <c r="K46" i="5"/>
  <c r="L46" i="5" s="1"/>
  <c r="K45" i="5"/>
  <c r="L45" i="5" s="1"/>
  <c r="K44" i="5"/>
  <c r="L44" i="5" s="1"/>
  <c r="K43" i="5"/>
  <c r="L43" i="5" s="1"/>
  <c r="K41" i="5"/>
  <c r="L41" i="5" s="1"/>
  <c r="K40" i="5"/>
  <c r="L40" i="5" s="1"/>
  <c r="K39" i="5"/>
  <c r="L39" i="5" s="1"/>
  <c r="K38" i="5"/>
  <c r="L38" i="5" s="1"/>
  <c r="K37" i="5"/>
  <c r="L37" i="5" s="1"/>
  <c r="K36" i="5"/>
  <c r="L36" i="5" s="1"/>
  <c r="K35" i="5"/>
  <c r="L35" i="5" s="1"/>
  <c r="K34" i="5"/>
  <c r="L34" i="5" s="1"/>
  <c r="K33" i="5"/>
  <c r="L33" i="5" s="1"/>
  <c r="K32" i="5"/>
  <c r="L32" i="5" s="1"/>
  <c r="K31" i="5"/>
  <c r="L31" i="5" s="1"/>
  <c r="K30" i="5"/>
  <c r="L30" i="5" s="1"/>
  <c r="K29" i="5"/>
  <c r="L29" i="5" s="1"/>
  <c r="K28" i="5"/>
  <c r="L28" i="5" s="1"/>
  <c r="K27" i="5"/>
  <c r="L27" i="5" s="1"/>
  <c r="K26" i="5"/>
  <c r="L26" i="5" s="1"/>
  <c r="K25" i="5"/>
  <c r="L25" i="5" s="1"/>
  <c r="K24" i="5"/>
  <c r="L24" i="5" s="1"/>
  <c r="K23" i="5"/>
  <c r="L23" i="5" s="1"/>
  <c r="K22" i="5"/>
  <c r="L22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L14" i="5"/>
  <c r="K12" i="5"/>
  <c r="L12" i="5" s="1"/>
  <c r="L11" i="5"/>
  <c r="K10" i="5"/>
  <c r="L10" i="5" s="1"/>
  <c r="K9" i="5"/>
  <c r="L9" i="5" s="1"/>
  <c r="K8" i="5"/>
  <c r="L8" i="5" s="1"/>
  <c r="K7" i="5"/>
  <c r="A7" i="5"/>
  <c r="A8" i="5" s="1"/>
  <c r="K6" i="5"/>
  <c r="L6" i="5" s="1"/>
  <c r="A7" i="2"/>
  <c r="A8" i="2" s="1"/>
  <c r="A9" i="2" s="1"/>
  <c r="A6" i="2"/>
  <c r="D70" i="1" l="1"/>
  <c r="D72" i="1"/>
  <c r="D73" i="1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K59" i="5"/>
  <c r="L7" i="5"/>
  <c r="L59" i="5" s="1"/>
  <c r="K6" i="4"/>
  <c r="L6" i="4" s="1"/>
  <c r="A25" i="5" l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K7" i="2"/>
  <c r="L7" i="2" s="1"/>
  <c r="K8" i="2"/>
  <c r="L8" i="2" s="1"/>
  <c r="A5" i="3"/>
  <c r="A6" i="3" s="1"/>
  <c r="A7" i="3" s="1"/>
  <c r="A8" i="3" s="1"/>
  <c r="A41" i="5" l="1"/>
  <c r="A42" i="5" s="1"/>
  <c r="A43" i="5" s="1"/>
  <c r="A7" i="4"/>
  <c r="A8" i="4" s="1"/>
  <c r="L8" i="3"/>
  <c r="K9" i="3"/>
  <c r="L9" i="3" s="1"/>
  <c r="K10" i="3"/>
  <c r="L10" i="3" s="1"/>
  <c r="K11" i="3"/>
  <c r="L11" i="3" s="1"/>
  <c r="A44" i="5" l="1"/>
  <c r="A45" i="5" s="1"/>
  <c r="A46" i="5" s="1"/>
  <c r="A47" i="5" s="1"/>
  <c r="A48" i="5" s="1"/>
  <c r="C6" i="2"/>
  <c r="K6" i="2" s="1"/>
  <c r="L6" i="2" s="1"/>
  <c r="D44" i="2"/>
  <c r="C5" i="2"/>
  <c r="K5" i="2" s="1"/>
  <c r="C4" i="3"/>
  <c r="K4" i="3" s="1"/>
  <c r="D55" i="3"/>
  <c r="C7" i="3"/>
  <c r="K7" i="3" s="1"/>
  <c r="L7" i="3" s="1"/>
  <c r="C6" i="3"/>
  <c r="K6" i="3" s="1"/>
  <c r="L6" i="3" s="1"/>
  <c r="C5" i="3"/>
  <c r="K5" i="3" s="1"/>
  <c r="L5" i="3" s="1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49" i="5" l="1"/>
  <c r="A50" i="5" s="1"/>
  <c r="A51" i="5" s="1"/>
  <c r="K12" i="3"/>
  <c r="L12" i="3" s="1"/>
  <c r="L4" i="3"/>
  <c r="L5" i="2"/>
  <c r="K9" i="2"/>
  <c r="L9" i="2" s="1"/>
  <c r="A52" i="5" l="1"/>
  <c r="A53" i="5" s="1"/>
  <c r="A54" i="5" s="1"/>
  <c r="A55" i="5" s="1"/>
  <c r="A56" i="5" s="1"/>
  <c r="A57" i="5" s="1"/>
  <c r="A58" i="5" l="1"/>
</calcChain>
</file>

<file path=xl/sharedStrings.xml><?xml version="1.0" encoding="utf-8"?>
<sst xmlns="http://schemas.openxmlformats.org/spreadsheetml/2006/main" count="666" uniqueCount="219">
  <si>
    <t xml:space="preserve">Nr. Crt </t>
  </si>
  <si>
    <t>Echipament medical</t>
  </si>
  <si>
    <t>sectie</t>
  </si>
  <si>
    <t xml:space="preserve">cantitate </t>
  </si>
  <si>
    <t>ofertant /oferta 2</t>
  </si>
  <si>
    <t>ofertant  / oferta 1</t>
  </si>
  <si>
    <t>ofertant/oferta 3</t>
  </si>
  <si>
    <t xml:space="preserve">valoare estimata </t>
  </si>
  <si>
    <t xml:space="preserve">Lampa ultraviolete </t>
  </si>
  <si>
    <t xml:space="preserve">Lampa scialitica mobila </t>
  </si>
  <si>
    <t xml:space="preserve">Trusa instrumentar </t>
  </si>
  <si>
    <t xml:space="preserve">Uroflowmetru </t>
  </si>
  <si>
    <t>Ecograf cu doua sonde: sonda convexa si sonda endorectala</t>
  </si>
  <si>
    <t>Trusa mici interventii</t>
  </si>
  <si>
    <t>Reflector</t>
  </si>
  <si>
    <t xml:space="preserve">Masa ginecologica  </t>
  </si>
  <si>
    <t>Mobilier  medical</t>
  </si>
  <si>
    <t xml:space="preserve">Canapea consultatii  </t>
  </si>
  <si>
    <t xml:space="preserve">Masa interventii chirurgicale </t>
  </si>
  <si>
    <t xml:space="preserve">Mobilier  </t>
  </si>
  <si>
    <t>DOATARE ASS  MOBILIER</t>
  </si>
  <si>
    <t xml:space="preserve">Birou </t>
  </si>
  <si>
    <t xml:space="preserve">Scaune birou </t>
  </si>
  <si>
    <t xml:space="preserve">Ch plastica </t>
  </si>
  <si>
    <t>Dulap depozitare</t>
  </si>
  <si>
    <t xml:space="preserve">Urologie </t>
  </si>
  <si>
    <t>Dulap documente</t>
  </si>
  <si>
    <t xml:space="preserve">Ch vasculara </t>
  </si>
  <si>
    <t xml:space="preserve">Echo-doppler </t>
  </si>
  <si>
    <t xml:space="preserve">Electrocauter </t>
  </si>
  <si>
    <t>Trusa instrumentar</t>
  </si>
  <si>
    <t>Urologie</t>
  </si>
  <si>
    <t xml:space="preserve">Aparat doppler general electric cu sonda: -transcraniana                                               -extracraniana </t>
  </si>
  <si>
    <t xml:space="preserve">Electromiograf </t>
  </si>
  <si>
    <t xml:space="preserve">Electroencefalograf cu 64 canale </t>
  </si>
  <si>
    <t xml:space="preserve">Tensiometru </t>
  </si>
  <si>
    <t>Stetoscop</t>
  </si>
  <si>
    <t>Neurologie</t>
  </si>
  <si>
    <t xml:space="preserve">Ecograf </t>
  </si>
  <si>
    <t>Electrocardiograf portabil</t>
  </si>
  <si>
    <t xml:space="preserve">Spirometru </t>
  </si>
  <si>
    <t>Aspirator chirurgical de putere mare pentru secretii</t>
  </si>
  <si>
    <t>Videofibroscop +camera video HD</t>
  </si>
  <si>
    <t>Microscop  examinare</t>
  </si>
  <si>
    <t>Unitate   de  examinare  ORL</t>
  </si>
  <si>
    <t>Scaun  ORL</t>
  </si>
  <si>
    <t>ORL</t>
  </si>
  <si>
    <t>Biomicroscop cu aplanotonometru si masa suport</t>
  </si>
  <si>
    <t>Biometru pentru biometrii cataracta</t>
  </si>
  <si>
    <t>Tomograf in coerenta optica</t>
  </si>
  <si>
    <t>Combina oftalmologica</t>
  </si>
  <si>
    <t xml:space="preserve">Autokeratorefractometru </t>
  </si>
  <si>
    <t>Perimetru  computerizat</t>
  </si>
  <si>
    <t>Ecograf  ocular</t>
  </si>
  <si>
    <t xml:space="preserve">Tonometru   </t>
  </si>
  <si>
    <t>Oftamologie</t>
  </si>
  <si>
    <t>Holter EKG+TA</t>
  </si>
  <si>
    <t xml:space="preserve">Oscilometru </t>
  </si>
  <si>
    <t>Banda test efort</t>
  </si>
  <si>
    <t>Cardiologie</t>
  </si>
  <si>
    <t xml:space="preserve">Lampa LED </t>
  </si>
  <si>
    <t xml:space="preserve">Videocolposcop </t>
  </si>
  <si>
    <t xml:space="preserve">Cardiotocograf </t>
  </si>
  <si>
    <t>OG</t>
  </si>
  <si>
    <t xml:space="preserve">Cantar mecanic cu taliometru </t>
  </si>
  <si>
    <t>Aspirator secretii</t>
  </si>
  <si>
    <t>Trusa mica chirurgie</t>
  </si>
  <si>
    <t>Echograf doppler fetal</t>
  </si>
  <si>
    <t>Truse chirurgie</t>
  </si>
  <si>
    <t xml:space="preserve">Videobronhoscop </t>
  </si>
  <si>
    <t xml:space="preserve">Echograf portabil </t>
  </si>
  <si>
    <t>Monitor functii vitale portabil</t>
  </si>
  <si>
    <t>Diapazon</t>
  </si>
  <si>
    <t>Oftalmoscop</t>
  </si>
  <si>
    <t>Ch. Plastica</t>
  </si>
  <si>
    <t>Paravan medical</t>
  </si>
  <si>
    <t>Masa tratament</t>
  </si>
  <si>
    <t>Ch. Vasculara</t>
  </si>
  <si>
    <t xml:space="preserve">Medicina interna </t>
  </si>
  <si>
    <t xml:space="preserve">OG </t>
  </si>
  <si>
    <t>Ch generala</t>
  </si>
  <si>
    <t>Diabet</t>
  </si>
  <si>
    <t>Nefrologie</t>
  </si>
  <si>
    <t>Dulap materiale</t>
  </si>
  <si>
    <t>Dulap cu fisiere</t>
  </si>
  <si>
    <t>Med Interna</t>
  </si>
  <si>
    <t>Masuta</t>
  </si>
  <si>
    <t xml:space="preserve">Scaune fixe </t>
  </si>
  <si>
    <t xml:space="preserve">Scaun cu rotire </t>
  </si>
  <si>
    <t>Scaun tratament cu spatar</t>
  </si>
  <si>
    <t>TOTAL BIROURI</t>
  </si>
  <si>
    <t>TOTAL DULAP DEPOZITARE</t>
  </si>
  <si>
    <t>TOTAL SCAUNE BIROU</t>
  </si>
  <si>
    <t>TOTAL DULAP CU FISIERE</t>
  </si>
  <si>
    <t xml:space="preserve">TOTAL SCAUNE FIXE </t>
  </si>
  <si>
    <t>TOTAL SCAUN CU ROTIRE</t>
  </si>
  <si>
    <t>TOTAL CANAPEA CONSULTATII</t>
  </si>
  <si>
    <t>TOTAL PARAVAN MEDICAL</t>
  </si>
  <si>
    <t xml:space="preserve">MASA TRATAMENT </t>
  </si>
  <si>
    <t>KEMBLIMED</t>
  </si>
  <si>
    <t>SCAUN TRATAMENT</t>
  </si>
  <si>
    <t>TOTAL MASUTA</t>
  </si>
  <si>
    <t>Evorevo</t>
  </si>
  <si>
    <t>Carto Plast</t>
  </si>
  <si>
    <t>Rosalvamed</t>
  </si>
  <si>
    <t>Carto plast</t>
  </si>
  <si>
    <t xml:space="preserve">Medfarm </t>
  </si>
  <si>
    <t>Fast Forwad</t>
  </si>
  <si>
    <t>Hellimed</t>
  </si>
  <si>
    <t>Revora Topmedas</t>
  </si>
  <si>
    <t>Medical corp</t>
  </si>
  <si>
    <t>Totalmed</t>
  </si>
  <si>
    <t>Bivaria Grup</t>
  </si>
  <si>
    <t>Global Equipments</t>
  </si>
  <si>
    <t>Neomed</t>
  </si>
  <si>
    <t>Med Tehnica</t>
  </si>
  <si>
    <t>V Ascendo</t>
  </si>
  <si>
    <t>Papapostolu</t>
  </si>
  <si>
    <t>Soniworld Ap. Med</t>
  </si>
  <si>
    <t>Creative Management</t>
  </si>
  <si>
    <t>Brokmed</t>
  </si>
  <si>
    <t xml:space="preserve">Ava Medical </t>
  </si>
  <si>
    <t>standard Medica</t>
  </si>
  <si>
    <t>Medfarm Trading</t>
  </si>
  <si>
    <t>Pharmics</t>
  </si>
  <si>
    <t>Rombiomedica</t>
  </si>
  <si>
    <t xml:space="preserve">Rubicon Edith </t>
  </si>
  <si>
    <t>Primera Med</t>
  </si>
  <si>
    <t>Adion Impex</t>
  </si>
  <si>
    <t>Mobile Vet</t>
  </si>
  <si>
    <t>Masa ch mici interventi</t>
  </si>
  <si>
    <t>Biocomp</t>
  </si>
  <si>
    <t>Informational</t>
  </si>
  <si>
    <t>Tehno Plus</t>
  </si>
  <si>
    <t>Estimia Med</t>
  </si>
  <si>
    <t>Medist imaging</t>
  </si>
  <si>
    <t>Esmed Group</t>
  </si>
  <si>
    <t>Tehnoplus</t>
  </si>
  <si>
    <t>Philips Ro</t>
  </si>
  <si>
    <t xml:space="preserve">Lampa examinare </t>
  </si>
  <si>
    <t>Logaritm</t>
  </si>
  <si>
    <t>BTL</t>
  </si>
  <si>
    <t>RSR Racho</t>
  </si>
  <si>
    <t>Valoare totala</t>
  </si>
  <si>
    <t>Valoare cu TVA</t>
  </si>
  <si>
    <t>Artisana Med</t>
  </si>
  <si>
    <t>Helimed</t>
  </si>
  <si>
    <t>Medist Life</t>
  </si>
  <si>
    <t>Elmed Med</t>
  </si>
  <si>
    <t xml:space="preserve">Hellimed </t>
  </si>
  <si>
    <t>Sofmedica</t>
  </si>
  <si>
    <t>Rubicon Editch</t>
  </si>
  <si>
    <t>Kral Medical</t>
  </si>
  <si>
    <t>Philips RO</t>
  </si>
  <si>
    <t>Dacorum</t>
  </si>
  <si>
    <t>Medical Vet</t>
  </si>
  <si>
    <t>Intramed</t>
  </si>
  <si>
    <t>TOTAL</t>
  </si>
  <si>
    <t>Kemblimed</t>
  </si>
  <si>
    <t>Just Top</t>
  </si>
  <si>
    <t>valoare totala</t>
  </si>
  <si>
    <t>Valoare totala cu TVA</t>
  </si>
  <si>
    <t>Ava med</t>
  </si>
  <si>
    <t>Top offive</t>
  </si>
  <si>
    <t>Astra Plus</t>
  </si>
  <si>
    <t>Fimax trading</t>
  </si>
  <si>
    <t>Grund Proiect</t>
  </si>
  <si>
    <t>Adion</t>
  </si>
  <si>
    <t>PFA Gratian</t>
  </si>
  <si>
    <t>Astra plus</t>
  </si>
  <si>
    <t>Top office</t>
  </si>
  <si>
    <t>Central store</t>
  </si>
  <si>
    <t>Xela Briquet</t>
  </si>
  <si>
    <t>Miraj Practic</t>
  </si>
  <si>
    <t>Info trust</t>
  </si>
  <si>
    <t>Sistem PC</t>
  </si>
  <si>
    <t xml:space="preserve">Primera </t>
  </si>
  <si>
    <t>Web Net</t>
  </si>
  <si>
    <t>Cumulserv</t>
  </si>
  <si>
    <t>Valoare estimata totala</t>
  </si>
  <si>
    <t xml:space="preserve">HS Medical </t>
  </si>
  <si>
    <t>HS Medical</t>
  </si>
  <si>
    <t>SMG Electronica</t>
  </si>
  <si>
    <t>Global medical</t>
  </si>
  <si>
    <t>Global Medical</t>
  </si>
  <si>
    <t>TOTAL VALOARE</t>
  </si>
  <si>
    <t>Top Medikal</t>
  </si>
  <si>
    <t>GRG Medical</t>
  </si>
  <si>
    <t>Global equipments</t>
  </si>
  <si>
    <t>Solomed proiect</t>
  </si>
  <si>
    <t>VALOARE FARA TVA</t>
  </si>
  <si>
    <t>VALOARE CU TVA</t>
  </si>
  <si>
    <t>MOBILER MEDICAL</t>
  </si>
  <si>
    <t>MOBILIER</t>
  </si>
  <si>
    <t xml:space="preserve">SISTEM PC </t>
  </si>
  <si>
    <t>NECESAR</t>
  </si>
  <si>
    <t>Liamed</t>
  </si>
  <si>
    <t xml:space="preserve">                                                                                                 ECHIPAMENTE MEDICALE DOTARE  ASS</t>
  </si>
  <si>
    <t>Creative Managemet</t>
  </si>
  <si>
    <t>Mend elson</t>
  </si>
  <si>
    <t xml:space="preserve">              DOTARE ASS - MOBILIER MEDICAL </t>
  </si>
  <si>
    <t>Neuro</t>
  </si>
  <si>
    <t>Necesar</t>
  </si>
  <si>
    <t>Ecograf doppler cu sonda transesofagiana si sonda transtoracica</t>
  </si>
  <si>
    <t xml:space="preserve">   Ecograf  4D  cu  o  banda  convexa  si  o  sonda  transvaginala</t>
  </si>
  <si>
    <t>TOTAL DULAP MATERIALE/documente</t>
  </si>
  <si>
    <t>Cheltuieli indirecte 5%</t>
  </si>
  <si>
    <t>Promovare publicitate</t>
  </si>
  <si>
    <t xml:space="preserve">Audit financiar </t>
  </si>
  <si>
    <t>Ch salarizare</t>
  </si>
  <si>
    <t>ECHIPAMENTE MEDICALE</t>
  </si>
  <si>
    <t>TOTAL  DOTARE</t>
  </si>
  <si>
    <t>TOTAL VALOARE PROIECT</t>
  </si>
  <si>
    <t>COFINATARE 2%</t>
  </si>
  <si>
    <t>SPITALUL JUDETEAN DE URGENTA PITESTI</t>
  </si>
  <si>
    <t>MANAGER</t>
  </si>
  <si>
    <t>DUMBRAVA ADRIAN</t>
  </si>
  <si>
    <t xml:space="preserve">Valoare estimata </t>
  </si>
  <si>
    <t xml:space="preserve">                                                                                                                                      BUGET DOTARE AMBULATORIU EXTINS SJU PITESTI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</si>
</sst>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2" fontId="0" fillId="0" borderId="0" xfId="0" applyNumberFormat="1"/>
    <xf numFmtId="2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wrapText="1"/>
    </xf>
    <xf numFmtId="2" fontId="0" fillId="0" borderId="0" xfId="0" applyNumberFormat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2" fontId="0" fillId="0" borderId="0" xfId="0" applyNumberForma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/>
    <xf numFmtId="0" fontId="3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2" fontId="0" fillId="0" borderId="5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2" fontId="1" fillId="0" borderId="0" xfId="0" applyNumberFormat="1" applyFont="1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8"/>
  <sheetViews>
    <sheetView tabSelected="1" workbookViewId="0">
      <selection activeCell="H2" sqref="H2"/>
    </sheetView>
  </sheetViews>
  <sheetFormatPr defaultRowHeight="15" x14ac:dyDescent="0.25"/>
  <cols>
    <col min="2" max="2" width="5.42578125" style="2" customWidth="1"/>
    <col min="3" max="3" width="4.5703125" style="6" customWidth="1"/>
    <col min="4" max="4" width="19.5703125" style="4" customWidth="1"/>
    <col min="5" max="5" width="5.140625" style="6" customWidth="1"/>
    <col min="6" max="6" width="10.7109375" style="29" customWidth="1"/>
    <col min="7" max="7" width="7.85546875" customWidth="1"/>
    <col min="8" max="8" width="9.85546875" style="31" customWidth="1"/>
    <col min="9" max="9" width="7.85546875" customWidth="1"/>
    <col min="10" max="10" width="9.28515625" style="31" customWidth="1"/>
    <col min="11" max="11" width="9.85546875" customWidth="1"/>
    <col min="12" max="12" width="9.85546875" style="8" customWidth="1"/>
    <col min="13" max="13" width="11.5703125" style="13" customWidth="1"/>
    <col min="14" max="14" width="12.140625" style="13" customWidth="1"/>
  </cols>
  <sheetData>
    <row r="1" spans="2:14" x14ac:dyDescent="0.25">
      <c r="B1"/>
      <c r="C1"/>
      <c r="D1" s="73" t="s">
        <v>218</v>
      </c>
      <c r="E1" s="4"/>
      <c r="F1" s="6"/>
      <c r="G1" s="29"/>
      <c r="H1"/>
      <c r="J1"/>
      <c r="L1"/>
      <c r="M1"/>
      <c r="N1"/>
    </row>
    <row r="2" spans="2:14" x14ac:dyDescent="0.25">
      <c r="B2"/>
      <c r="C2"/>
      <c r="D2" s="24"/>
      <c r="E2"/>
      <c r="F2"/>
      <c r="H2"/>
      <c r="J2"/>
      <c r="L2"/>
      <c r="M2"/>
      <c r="N2"/>
    </row>
    <row r="3" spans="2:14" ht="30" x14ac:dyDescent="0.25">
      <c r="B3"/>
      <c r="C3" s="72" t="s">
        <v>0</v>
      </c>
      <c r="D3" s="72" t="s">
        <v>1</v>
      </c>
      <c r="E3" s="72" t="s">
        <v>3</v>
      </c>
      <c r="F3" s="86" t="s">
        <v>5</v>
      </c>
      <c r="G3" s="87"/>
      <c r="H3" s="86" t="s">
        <v>4</v>
      </c>
      <c r="I3" s="87"/>
      <c r="J3" s="86" t="s">
        <v>6</v>
      </c>
      <c r="K3" s="87"/>
      <c r="L3" s="44" t="s">
        <v>217</v>
      </c>
      <c r="M3" s="44" t="s">
        <v>143</v>
      </c>
      <c r="N3" s="44" t="s">
        <v>144</v>
      </c>
    </row>
    <row r="4" spans="2:14" ht="26.25" x14ac:dyDescent="0.25">
      <c r="B4"/>
      <c r="C4" s="18">
        <v>1</v>
      </c>
      <c r="D4" s="5" t="s">
        <v>8</v>
      </c>
      <c r="E4" s="18">
        <v>5</v>
      </c>
      <c r="F4" s="5" t="s">
        <v>102</v>
      </c>
      <c r="G4" s="66">
        <v>4000</v>
      </c>
      <c r="H4" s="5" t="s">
        <v>131</v>
      </c>
      <c r="I4" s="66">
        <v>2500</v>
      </c>
      <c r="J4" s="5" t="s">
        <v>199</v>
      </c>
      <c r="K4" s="66">
        <v>2400</v>
      </c>
      <c r="L4" s="9">
        <v>4000</v>
      </c>
      <c r="M4" s="65">
        <f>E4*L4</f>
        <v>20000</v>
      </c>
      <c r="N4" s="65">
        <f>M4*1.19</f>
        <v>23800</v>
      </c>
    </row>
    <row r="5" spans="2:14" ht="26.25" x14ac:dyDescent="0.25">
      <c r="B5"/>
      <c r="C5" s="18">
        <f>C4+1</f>
        <v>2</v>
      </c>
      <c r="D5" s="5" t="s">
        <v>9</v>
      </c>
      <c r="E5" s="18">
        <v>2</v>
      </c>
      <c r="F5" s="5" t="s">
        <v>127</v>
      </c>
      <c r="G5" s="18">
        <v>31000</v>
      </c>
      <c r="H5" s="5" t="s">
        <v>154</v>
      </c>
      <c r="I5" s="18">
        <v>25000</v>
      </c>
      <c r="J5" s="5" t="s">
        <v>146</v>
      </c>
      <c r="K5" s="18">
        <v>180000</v>
      </c>
      <c r="L5" s="9">
        <v>31000</v>
      </c>
      <c r="M5" s="65">
        <f>E5*L5</f>
        <v>62000</v>
      </c>
      <c r="N5" s="65">
        <f t="shared" ref="N5:N56" si="0">M5*1.19</f>
        <v>73780</v>
      </c>
    </row>
    <row r="6" spans="2:14" ht="26.25" x14ac:dyDescent="0.25">
      <c r="B6"/>
      <c r="C6" s="18">
        <f t="shared" ref="C6:C54" si="1">C5+1</f>
        <v>3</v>
      </c>
      <c r="D6" s="5" t="s">
        <v>10</v>
      </c>
      <c r="E6" s="18">
        <v>1</v>
      </c>
      <c r="F6" s="5" t="s">
        <v>127</v>
      </c>
      <c r="G6" s="18">
        <v>72000</v>
      </c>
      <c r="H6" s="5" t="s">
        <v>126</v>
      </c>
      <c r="I6" s="18">
        <v>91000</v>
      </c>
      <c r="J6" s="5" t="s">
        <v>125</v>
      </c>
      <c r="K6" s="18">
        <v>36000</v>
      </c>
      <c r="L6" s="9">
        <v>91000</v>
      </c>
      <c r="M6" s="65">
        <f>E6*L6</f>
        <v>91000</v>
      </c>
      <c r="N6" s="65">
        <f t="shared" si="0"/>
        <v>108290</v>
      </c>
    </row>
    <row r="7" spans="2:14" ht="26.25" x14ac:dyDescent="0.25">
      <c r="B7"/>
      <c r="C7" s="18">
        <f>C6+1</f>
        <v>4</v>
      </c>
      <c r="D7" s="3" t="s">
        <v>11</v>
      </c>
      <c r="E7" s="18">
        <v>1</v>
      </c>
      <c r="F7" s="5" t="s">
        <v>127</v>
      </c>
      <c r="G7" s="18">
        <v>177000</v>
      </c>
      <c r="H7" s="5" t="s">
        <v>155</v>
      </c>
      <c r="I7" s="18">
        <v>17000</v>
      </c>
      <c r="J7" s="5" t="s">
        <v>125</v>
      </c>
      <c r="K7" s="18">
        <v>11000</v>
      </c>
      <c r="L7" s="9">
        <v>177000</v>
      </c>
      <c r="M7" s="65">
        <f>E7*L7</f>
        <v>177000</v>
      </c>
      <c r="N7" s="65">
        <f t="shared" si="0"/>
        <v>210630</v>
      </c>
    </row>
    <row r="8" spans="2:14" ht="38.25" x14ac:dyDescent="0.25">
      <c r="B8"/>
      <c r="C8" s="18">
        <f t="shared" si="1"/>
        <v>5</v>
      </c>
      <c r="D8" s="3" t="s">
        <v>12</v>
      </c>
      <c r="E8" s="18">
        <v>1</v>
      </c>
      <c r="F8" s="5" t="s">
        <v>182</v>
      </c>
      <c r="G8" s="18">
        <v>600000</v>
      </c>
      <c r="H8" s="5" t="s">
        <v>127</v>
      </c>
      <c r="I8" s="18">
        <v>610000</v>
      </c>
      <c r="J8" s="5" t="s">
        <v>138</v>
      </c>
      <c r="K8" s="18">
        <v>600000</v>
      </c>
      <c r="L8" s="9">
        <v>610000</v>
      </c>
      <c r="M8" s="65">
        <f>E8*L8</f>
        <v>610000</v>
      </c>
      <c r="N8" s="65">
        <f t="shared" si="0"/>
        <v>725900</v>
      </c>
    </row>
    <row r="9" spans="2:14" ht="37.5" customHeight="1" x14ac:dyDescent="0.25">
      <c r="B9"/>
      <c r="C9" s="18">
        <f t="shared" si="1"/>
        <v>6</v>
      </c>
      <c r="D9" s="3" t="s">
        <v>13</v>
      </c>
      <c r="E9" s="18">
        <v>1</v>
      </c>
      <c r="F9" s="5" t="s">
        <v>127</v>
      </c>
      <c r="G9" s="18">
        <v>22000</v>
      </c>
      <c r="H9" s="5" t="s">
        <v>125</v>
      </c>
      <c r="I9" s="18">
        <v>35000</v>
      </c>
      <c r="J9" s="5" t="s">
        <v>156</v>
      </c>
      <c r="K9" s="18">
        <v>23000</v>
      </c>
      <c r="L9" s="9">
        <v>35000</v>
      </c>
      <c r="M9" s="65">
        <v>35000</v>
      </c>
      <c r="N9" s="65">
        <f t="shared" si="0"/>
        <v>41650</v>
      </c>
    </row>
    <row r="10" spans="2:14" ht="39" x14ac:dyDescent="0.25">
      <c r="B10"/>
      <c r="C10" s="18">
        <f>C9+1</f>
        <v>7</v>
      </c>
      <c r="D10" s="3" t="s">
        <v>14</v>
      </c>
      <c r="E10" s="18">
        <v>4</v>
      </c>
      <c r="F10" s="5" t="s">
        <v>119</v>
      </c>
      <c r="G10" s="18">
        <v>19000</v>
      </c>
      <c r="H10" s="5" t="s">
        <v>121</v>
      </c>
      <c r="I10" s="18">
        <v>2100</v>
      </c>
      <c r="J10" s="5" t="s">
        <v>120</v>
      </c>
      <c r="K10" s="18">
        <v>27000</v>
      </c>
      <c r="L10" s="9">
        <v>27000</v>
      </c>
      <c r="M10" s="65">
        <f>E10*L10</f>
        <v>108000</v>
      </c>
      <c r="N10" s="65">
        <f t="shared" si="0"/>
        <v>128520</v>
      </c>
    </row>
    <row r="11" spans="2:14" ht="26.25" x14ac:dyDescent="0.25">
      <c r="B11"/>
      <c r="C11" s="18">
        <f t="shared" si="1"/>
        <v>8</v>
      </c>
      <c r="D11" s="3" t="s">
        <v>15</v>
      </c>
      <c r="E11" s="18">
        <v>2</v>
      </c>
      <c r="F11" s="5" t="s">
        <v>137</v>
      </c>
      <c r="G11" s="18">
        <v>53000</v>
      </c>
      <c r="H11" s="5" t="s">
        <v>127</v>
      </c>
      <c r="I11" s="18">
        <v>44000</v>
      </c>
      <c r="J11" s="5" t="s">
        <v>154</v>
      </c>
      <c r="K11" s="18">
        <v>66000</v>
      </c>
      <c r="L11" s="9">
        <v>53000</v>
      </c>
      <c r="M11" s="65">
        <f>E11*L11</f>
        <v>106000</v>
      </c>
      <c r="N11" s="65">
        <f t="shared" si="0"/>
        <v>126140</v>
      </c>
    </row>
    <row r="12" spans="2:14" ht="39" x14ac:dyDescent="0.25">
      <c r="B12"/>
      <c r="C12" s="18">
        <f t="shared" si="1"/>
        <v>9</v>
      </c>
      <c r="D12" s="3" t="s">
        <v>28</v>
      </c>
      <c r="E12" s="18">
        <v>1</v>
      </c>
      <c r="F12" s="5" t="s">
        <v>184</v>
      </c>
      <c r="G12" s="18">
        <v>450000</v>
      </c>
      <c r="H12" s="5" t="s">
        <v>153</v>
      </c>
      <c r="I12" s="18">
        <v>220000</v>
      </c>
      <c r="J12" s="5" t="s">
        <v>182</v>
      </c>
      <c r="K12" s="18">
        <v>320000</v>
      </c>
      <c r="L12" s="9">
        <v>450000</v>
      </c>
      <c r="M12" s="65">
        <v>450000</v>
      </c>
      <c r="N12" s="65">
        <f t="shared" si="0"/>
        <v>535500</v>
      </c>
    </row>
    <row r="13" spans="2:14" ht="26.25" x14ac:dyDescent="0.25">
      <c r="B13"/>
      <c r="C13" s="18">
        <f t="shared" si="1"/>
        <v>10</v>
      </c>
      <c r="D13" s="3" t="s">
        <v>29</v>
      </c>
      <c r="E13" s="18">
        <v>3</v>
      </c>
      <c r="F13" s="5" t="s">
        <v>152</v>
      </c>
      <c r="G13" s="18">
        <v>77000</v>
      </c>
      <c r="H13" s="5" t="s">
        <v>150</v>
      </c>
      <c r="I13" s="18">
        <v>70000</v>
      </c>
      <c r="J13" s="5" t="s">
        <v>146</v>
      </c>
      <c r="K13" s="18">
        <v>90000</v>
      </c>
      <c r="L13" s="9">
        <v>90000</v>
      </c>
      <c r="M13" s="65">
        <f>E13*L13</f>
        <v>270000</v>
      </c>
      <c r="N13" s="65">
        <f t="shared" si="0"/>
        <v>321300</v>
      </c>
    </row>
    <row r="14" spans="2:14" ht="26.25" x14ac:dyDescent="0.25">
      <c r="B14"/>
      <c r="C14" s="18">
        <f t="shared" si="1"/>
        <v>11</v>
      </c>
      <c r="D14" s="60" t="s">
        <v>30</v>
      </c>
      <c r="E14" s="18">
        <v>1</v>
      </c>
      <c r="F14" s="5" t="s">
        <v>125</v>
      </c>
      <c r="G14" s="18">
        <v>93000</v>
      </c>
      <c r="H14" s="5" t="s">
        <v>181</v>
      </c>
      <c r="I14" s="18">
        <v>210000</v>
      </c>
      <c r="J14" s="5" t="s">
        <v>151</v>
      </c>
      <c r="K14" s="18">
        <v>91000</v>
      </c>
      <c r="L14" s="9">
        <v>210000</v>
      </c>
      <c r="M14" s="65">
        <f t="shared" ref="M14:M56" si="2">E14*L14</f>
        <v>210000</v>
      </c>
      <c r="N14" s="65">
        <f t="shared" si="0"/>
        <v>249900</v>
      </c>
    </row>
    <row r="15" spans="2:14" ht="51" x14ac:dyDescent="0.25">
      <c r="B15"/>
      <c r="C15" s="18">
        <f t="shared" si="1"/>
        <v>12</v>
      </c>
      <c r="D15" s="3" t="s">
        <v>32</v>
      </c>
      <c r="E15" s="18">
        <v>1</v>
      </c>
      <c r="F15" s="5" t="s">
        <v>138</v>
      </c>
      <c r="G15" s="18">
        <v>325000</v>
      </c>
      <c r="H15" s="27" t="s">
        <v>127</v>
      </c>
      <c r="I15" s="14">
        <v>181000</v>
      </c>
      <c r="J15" s="25" t="s">
        <v>183</v>
      </c>
      <c r="K15" s="12">
        <v>250000</v>
      </c>
      <c r="L15" s="9">
        <v>325000</v>
      </c>
      <c r="M15" s="65">
        <f t="shared" si="2"/>
        <v>325000</v>
      </c>
      <c r="N15" s="65">
        <f t="shared" si="0"/>
        <v>386750</v>
      </c>
    </row>
    <row r="16" spans="2:14" ht="26.25" x14ac:dyDescent="0.25">
      <c r="B16"/>
      <c r="C16" s="18">
        <f t="shared" si="1"/>
        <v>13</v>
      </c>
      <c r="D16" s="3" t="s">
        <v>33</v>
      </c>
      <c r="E16" s="18">
        <v>1</v>
      </c>
      <c r="F16" s="5" t="s">
        <v>146</v>
      </c>
      <c r="G16" s="18">
        <v>200000</v>
      </c>
      <c r="H16" s="27" t="s">
        <v>127</v>
      </c>
      <c r="I16" s="14">
        <v>191000</v>
      </c>
      <c r="J16" s="26"/>
      <c r="K16" s="10"/>
      <c r="L16" s="9">
        <v>200000</v>
      </c>
      <c r="M16" s="65">
        <f t="shared" si="2"/>
        <v>200000</v>
      </c>
      <c r="N16" s="65">
        <f t="shared" si="0"/>
        <v>238000</v>
      </c>
    </row>
    <row r="17" spans="2:14" ht="26.25" x14ac:dyDescent="0.25">
      <c r="B17"/>
      <c r="C17" s="18">
        <f t="shared" si="1"/>
        <v>14</v>
      </c>
      <c r="D17" s="3" t="s">
        <v>34</v>
      </c>
      <c r="E17" s="18">
        <v>1</v>
      </c>
      <c r="F17" s="5" t="s">
        <v>149</v>
      </c>
      <c r="G17" s="18">
        <v>100000</v>
      </c>
      <c r="H17" s="5" t="s">
        <v>196</v>
      </c>
      <c r="I17" s="18">
        <v>133000</v>
      </c>
      <c r="J17" s="27" t="s">
        <v>127</v>
      </c>
      <c r="K17" s="14">
        <v>130000</v>
      </c>
      <c r="L17" s="9">
        <v>133000</v>
      </c>
      <c r="M17" s="65">
        <f t="shared" si="2"/>
        <v>133000</v>
      </c>
      <c r="N17" s="65">
        <f t="shared" si="0"/>
        <v>158270</v>
      </c>
    </row>
    <row r="18" spans="2:14" ht="26.25" x14ac:dyDescent="0.25">
      <c r="B18"/>
      <c r="C18" s="18">
        <f t="shared" si="1"/>
        <v>15</v>
      </c>
      <c r="D18" s="61" t="s">
        <v>35</v>
      </c>
      <c r="E18" s="18">
        <v>3</v>
      </c>
      <c r="F18" s="5" t="s">
        <v>105</v>
      </c>
      <c r="G18" s="18">
        <v>3100</v>
      </c>
      <c r="H18" s="5" t="s">
        <v>116</v>
      </c>
      <c r="I18" s="18">
        <v>3600</v>
      </c>
      <c r="J18" s="5" t="s">
        <v>117</v>
      </c>
      <c r="K18" s="18">
        <v>2500</v>
      </c>
      <c r="L18" s="9">
        <v>3600</v>
      </c>
      <c r="M18" s="65">
        <f t="shared" si="2"/>
        <v>10800</v>
      </c>
      <c r="N18" s="65">
        <f t="shared" si="0"/>
        <v>12852</v>
      </c>
    </row>
    <row r="19" spans="2:14" ht="30" customHeight="1" x14ac:dyDescent="0.25">
      <c r="B19"/>
      <c r="C19" s="18">
        <f t="shared" si="1"/>
        <v>16</v>
      </c>
      <c r="D19" s="62" t="s">
        <v>36</v>
      </c>
      <c r="E19" s="18">
        <v>3</v>
      </c>
      <c r="F19" s="5" t="s">
        <v>113</v>
      </c>
      <c r="G19" s="18">
        <v>2950</v>
      </c>
      <c r="H19" s="5" t="s">
        <v>114</v>
      </c>
      <c r="I19" s="18">
        <v>1900</v>
      </c>
      <c r="J19" s="5" t="s">
        <v>115</v>
      </c>
      <c r="K19" s="18">
        <v>1400</v>
      </c>
      <c r="L19" s="9">
        <v>2950</v>
      </c>
      <c r="M19" s="65">
        <f t="shared" si="2"/>
        <v>8850</v>
      </c>
      <c r="N19" s="65">
        <f t="shared" si="0"/>
        <v>10531.5</v>
      </c>
    </row>
    <row r="20" spans="2:14" ht="39" x14ac:dyDescent="0.25">
      <c r="B20"/>
      <c r="C20" s="18">
        <f t="shared" si="1"/>
        <v>17</v>
      </c>
      <c r="D20" s="3" t="s">
        <v>38</v>
      </c>
      <c r="E20" s="18">
        <v>1</v>
      </c>
      <c r="F20" s="5" t="s">
        <v>138</v>
      </c>
      <c r="G20" s="18">
        <v>333000</v>
      </c>
      <c r="H20" s="27" t="s">
        <v>127</v>
      </c>
      <c r="I20" s="14">
        <v>350000</v>
      </c>
      <c r="J20" s="25" t="s">
        <v>182</v>
      </c>
      <c r="K20" s="12">
        <v>440000</v>
      </c>
      <c r="L20" s="9">
        <v>440000</v>
      </c>
      <c r="M20" s="65">
        <f t="shared" si="2"/>
        <v>440000</v>
      </c>
      <c r="N20" s="65">
        <f t="shared" si="0"/>
        <v>523600</v>
      </c>
    </row>
    <row r="21" spans="2:14" ht="26.25" x14ac:dyDescent="0.25">
      <c r="B21"/>
      <c r="C21" s="18">
        <f t="shared" si="1"/>
        <v>18</v>
      </c>
      <c r="D21" s="3" t="s">
        <v>39</v>
      </c>
      <c r="E21" s="18">
        <v>3</v>
      </c>
      <c r="F21" s="5" t="s">
        <v>107</v>
      </c>
      <c r="G21" s="18">
        <v>37500</v>
      </c>
      <c r="H21" s="5" t="s">
        <v>108</v>
      </c>
      <c r="I21" s="18">
        <v>40000</v>
      </c>
      <c r="J21" s="5" t="s">
        <v>103</v>
      </c>
      <c r="K21" s="18">
        <v>28000</v>
      </c>
      <c r="L21" s="9">
        <v>40000</v>
      </c>
      <c r="M21" s="65">
        <f t="shared" si="2"/>
        <v>120000</v>
      </c>
      <c r="N21" s="65">
        <f t="shared" si="0"/>
        <v>142800</v>
      </c>
    </row>
    <row r="22" spans="2:14" ht="39" x14ac:dyDescent="0.25">
      <c r="B22"/>
      <c r="C22" s="18">
        <f t="shared" si="1"/>
        <v>19</v>
      </c>
      <c r="D22" s="60" t="s">
        <v>40</v>
      </c>
      <c r="E22" s="18">
        <v>1</v>
      </c>
      <c r="F22" s="5" t="s">
        <v>149</v>
      </c>
      <c r="G22" s="18">
        <v>16000</v>
      </c>
      <c r="H22" s="25" t="s">
        <v>113</v>
      </c>
      <c r="I22" s="12">
        <v>30000</v>
      </c>
      <c r="J22" s="27" t="s">
        <v>127</v>
      </c>
      <c r="K22" s="14">
        <v>22000</v>
      </c>
      <c r="L22" s="9">
        <v>30000</v>
      </c>
      <c r="M22" s="65">
        <f t="shared" si="2"/>
        <v>30000</v>
      </c>
      <c r="N22" s="65">
        <f t="shared" si="0"/>
        <v>35700</v>
      </c>
    </row>
    <row r="23" spans="2:14" ht="26.25" x14ac:dyDescent="0.25">
      <c r="B23"/>
      <c r="C23" s="18">
        <f>C22+1</f>
        <v>20</v>
      </c>
      <c r="D23" s="3" t="s">
        <v>41</v>
      </c>
      <c r="E23" s="18">
        <v>1</v>
      </c>
      <c r="F23" s="5" t="s">
        <v>132</v>
      </c>
      <c r="G23" s="18">
        <v>6000</v>
      </c>
      <c r="H23" s="5" t="s">
        <v>133</v>
      </c>
      <c r="I23" s="18">
        <v>13000</v>
      </c>
      <c r="J23" s="5" t="s">
        <v>134</v>
      </c>
      <c r="K23" s="18">
        <v>9250</v>
      </c>
      <c r="L23" s="9">
        <v>13000</v>
      </c>
      <c r="M23" s="65">
        <f t="shared" si="2"/>
        <v>13000</v>
      </c>
      <c r="N23" s="65">
        <f t="shared" si="0"/>
        <v>15470</v>
      </c>
    </row>
    <row r="24" spans="2:14" ht="26.25" x14ac:dyDescent="0.25">
      <c r="B24"/>
      <c r="C24" s="18">
        <f t="shared" si="1"/>
        <v>21</v>
      </c>
      <c r="D24" s="3" t="s">
        <v>42</v>
      </c>
      <c r="E24" s="18">
        <v>1</v>
      </c>
      <c r="F24" s="5" t="s">
        <v>148</v>
      </c>
      <c r="G24" s="18">
        <v>150000</v>
      </c>
      <c r="H24" s="27" t="s">
        <v>127</v>
      </c>
      <c r="I24" s="14">
        <v>500000</v>
      </c>
      <c r="J24" s="26"/>
      <c r="K24" s="10"/>
      <c r="L24" s="9">
        <v>500000</v>
      </c>
      <c r="M24" s="65">
        <f t="shared" si="2"/>
        <v>500000</v>
      </c>
      <c r="N24" s="65">
        <f t="shared" si="0"/>
        <v>595000</v>
      </c>
    </row>
    <row r="25" spans="2:14" ht="26.25" x14ac:dyDescent="0.25">
      <c r="B25"/>
      <c r="C25" s="18">
        <f t="shared" si="1"/>
        <v>22</v>
      </c>
      <c r="D25" s="3" t="s">
        <v>43</v>
      </c>
      <c r="E25" s="18">
        <v>1</v>
      </c>
      <c r="F25" s="5" t="s">
        <v>142</v>
      </c>
      <c r="G25" s="18">
        <v>380000</v>
      </c>
      <c r="H25" s="5" t="s">
        <v>147</v>
      </c>
      <c r="I25" s="18">
        <v>83000</v>
      </c>
      <c r="J25" s="5" t="s">
        <v>148</v>
      </c>
      <c r="K25" s="18">
        <v>60000</v>
      </c>
      <c r="L25" s="9">
        <v>380000</v>
      </c>
      <c r="M25" s="65">
        <f t="shared" si="2"/>
        <v>380000</v>
      </c>
      <c r="N25" s="65">
        <f t="shared" si="0"/>
        <v>452200</v>
      </c>
    </row>
    <row r="26" spans="2:14" ht="45" customHeight="1" x14ac:dyDescent="0.25">
      <c r="B26"/>
      <c r="C26" s="18">
        <f t="shared" si="1"/>
        <v>23</v>
      </c>
      <c r="D26" s="3" t="s">
        <v>44</v>
      </c>
      <c r="E26" s="18">
        <v>1</v>
      </c>
      <c r="F26" s="5" t="s">
        <v>148</v>
      </c>
      <c r="G26" s="18">
        <v>500000</v>
      </c>
      <c r="H26" s="27" t="s">
        <v>127</v>
      </c>
      <c r="I26" s="14">
        <v>330000</v>
      </c>
      <c r="J26" s="26"/>
      <c r="K26" s="10"/>
      <c r="L26" s="9">
        <v>500000</v>
      </c>
      <c r="M26" s="65">
        <f t="shared" si="2"/>
        <v>500000</v>
      </c>
      <c r="N26" s="65">
        <f t="shared" si="0"/>
        <v>595000</v>
      </c>
    </row>
    <row r="27" spans="2:14" ht="26.25" x14ac:dyDescent="0.25">
      <c r="B27"/>
      <c r="C27" s="18">
        <f t="shared" si="1"/>
        <v>24</v>
      </c>
      <c r="D27" s="3" t="s">
        <v>45</v>
      </c>
      <c r="E27" s="18">
        <v>1</v>
      </c>
      <c r="F27" s="5" t="s">
        <v>127</v>
      </c>
      <c r="G27" s="18">
        <v>47000</v>
      </c>
      <c r="H27" s="5" t="s">
        <v>123</v>
      </c>
      <c r="I27" s="18">
        <v>60000</v>
      </c>
      <c r="J27" s="5" t="s">
        <v>148</v>
      </c>
      <c r="K27" s="18">
        <v>50000</v>
      </c>
      <c r="L27" s="9">
        <v>60000</v>
      </c>
      <c r="M27" s="65">
        <f t="shared" si="2"/>
        <v>60000</v>
      </c>
      <c r="N27" s="65">
        <f t="shared" si="0"/>
        <v>71400</v>
      </c>
    </row>
    <row r="28" spans="2:14" ht="26.25" x14ac:dyDescent="0.25">
      <c r="B28"/>
      <c r="C28" s="18">
        <f t="shared" si="1"/>
        <v>25</v>
      </c>
      <c r="D28" s="5" t="s">
        <v>10</v>
      </c>
      <c r="E28" s="18">
        <v>1</v>
      </c>
      <c r="F28" s="5" t="s">
        <v>145</v>
      </c>
      <c r="G28" s="18">
        <v>20000</v>
      </c>
      <c r="H28" s="5" t="s">
        <v>125</v>
      </c>
      <c r="I28" s="18">
        <v>95000</v>
      </c>
      <c r="J28" s="27" t="s">
        <v>127</v>
      </c>
      <c r="K28" s="14">
        <v>8000</v>
      </c>
      <c r="L28" s="9">
        <v>95000</v>
      </c>
      <c r="M28" s="65">
        <f t="shared" si="2"/>
        <v>95000</v>
      </c>
      <c r="N28" s="65">
        <f t="shared" si="0"/>
        <v>113050</v>
      </c>
    </row>
    <row r="29" spans="2:14" ht="26.25" x14ac:dyDescent="0.25">
      <c r="B29"/>
      <c r="C29" s="18">
        <f t="shared" si="1"/>
        <v>26</v>
      </c>
      <c r="D29" s="5" t="s">
        <v>139</v>
      </c>
      <c r="E29" s="18">
        <v>1</v>
      </c>
      <c r="F29" s="5" t="s">
        <v>198</v>
      </c>
      <c r="G29" s="18">
        <v>19000</v>
      </c>
      <c r="H29" s="5" t="s">
        <v>121</v>
      </c>
      <c r="I29" s="18">
        <v>2100</v>
      </c>
      <c r="J29" s="5" t="s">
        <v>120</v>
      </c>
      <c r="K29" s="18">
        <v>27000</v>
      </c>
      <c r="L29" s="9">
        <v>27000</v>
      </c>
      <c r="M29" s="65">
        <f t="shared" si="2"/>
        <v>27000</v>
      </c>
      <c r="N29" s="65">
        <f t="shared" si="0"/>
        <v>32130</v>
      </c>
    </row>
    <row r="30" spans="2:14" ht="38.25" x14ac:dyDescent="0.25">
      <c r="B30"/>
      <c r="C30" s="18">
        <f t="shared" si="1"/>
        <v>27</v>
      </c>
      <c r="D30" s="3" t="s">
        <v>47</v>
      </c>
      <c r="E30" s="18">
        <v>1</v>
      </c>
      <c r="F30" s="5" t="s">
        <v>99</v>
      </c>
      <c r="G30" s="18">
        <v>95000</v>
      </c>
      <c r="H30" s="5" t="s">
        <v>196</v>
      </c>
      <c r="I30" s="18">
        <v>65000</v>
      </c>
      <c r="J30" s="27" t="s">
        <v>127</v>
      </c>
      <c r="K30" s="14">
        <v>52000</v>
      </c>
      <c r="L30" s="9">
        <v>95000</v>
      </c>
      <c r="M30" s="65">
        <f t="shared" si="2"/>
        <v>95000</v>
      </c>
      <c r="N30" s="65">
        <f t="shared" si="0"/>
        <v>113050</v>
      </c>
    </row>
    <row r="31" spans="2:14" ht="26.25" x14ac:dyDescent="0.25">
      <c r="B31"/>
      <c r="C31" s="18">
        <f t="shared" si="1"/>
        <v>28</v>
      </c>
      <c r="D31" s="3" t="s">
        <v>48</v>
      </c>
      <c r="E31" s="18">
        <v>1</v>
      </c>
      <c r="F31" s="5" t="s">
        <v>99</v>
      </c>
      <c r="G31" s="18">
        <v>225000</v>
      </c>
      <c r="H31" s="5" t="s">
        <v>127</v>
      </c>
      <c r="I31" s="18">
        <v>90000</v>
      </c>
      <c r="J31" s="25" t="s">
        <v>196</v>
      </c>
      <c r="K31" s="12">
        <v>142000</v>
      </c>
      <c r="L31" s="9">
        <v>225000</v>
      </c>
      <c r="M31" s="65">
        <f t="shared" si="2"/>
        <v>225000</v>
      </c>
      <c r="N31" s="65">
        <f t="shared" si="0"/>
        <v>267750</v>
      </c>
    </row>
    <row r="32" spans="2:14" ht="26.25" x14ac:dyDescent="0.25">
      <c r="B32"/>
      <c r="C32" s="18">
        <f t="shared" si="1"/>
        <v>29</v>
      </c>
      <c r="D32" s="3" t="s">
        <v>49</v>
      </c>
      <c r="E32" s="18">
        <v>1</v>
      </c>
      <c r="F32" s="5" t="s">
        <v>99</v>
      </c>
      <c r="G32" s="18">
        <v>190000</v>
      </c>
      <c r="H32" s="5" t="s">
        <v>127</v>
      </c>
      <c r="I32" s="18">
        <v>450000</v>
      </c>
      <c r="J32" s="26"/>
      <c r="K32" s="10"/>
      <c r="L32" s="9">
        <v>450000</v>
      </c>
      <c r="M32" s="65">
        <f t="shared" si="2"/>
        <v>450000</v>
      </c>
      <c r="N32" s="65">
        <f t="shared" si="0"/>
        <v>535500</v>
      </c>
    </row>
    <row r="33" spans="2:14" ht="26.25" x14ac:dyDescent="0.25">
      <c r="B33"/>
      <c r="C33" s="18">
        <f t="shared" si="1"/>
        <v>30</v>
      </c>
      <c r="D33" s="3" t="s">
        <v>50</v>
      </c>
      <c r="E33" s="18">
        <v>1</v>
      </c>
      <c r="F33" s="5" t="s">
        <v>99</v>
      </c>
      <c r="G33" s="18">
        <v>25000</v>
      </c>
      <c r="H33" s="5" t="s">
        <v>127</v>
      </c>
      <c r="I33" s="18">
        <v>38000</v>
      </c>
      <c r="J33" s="25" t="s">
        <v>196</v>
      </c>
      <c r="K33" s="12">
        <v>46000</v>
      </c>
      <c r="L33" s="9">
        <v>46000</v>
      </c>
      <c r="M33" s="65">
        <f t="shared" si="2"/>
        <v>46000</v>
      </c>
      <c r="N33" s="65">
        <f t="shared" si="0"/>
        <v>54740</v>
      </c>
    </row>
    <row r="34" spans="2:14" ht="26.25" x14ac:dyDescent="0.25">
      <c r="B34"/>
      <c r="C34" s="18">
        <f t="shared" si="1"/>
        <v>31</v>
      </c>
      <c r="D34" s="3" t="s">
        <v>51</v>
      </c>
      <c r="E34" s="18">
        <v>1</v>
      </c>
      <c r="F34" s="5" t="s">
        <v>99</v>
      </c>
      <c r="G34" s="18">
        <v>25000</v>
      </c>
      <c r="H34" s="5" t="s">
        <v>127</v>
      </c>
      <c r="I34" s="18">
        <v>60000</v>
      </c>
      <c r="J34" s="25" t="s">
        <v>196</v>
      </c>
      <c r="K34" s="12">
        <v>45000</v>
      </c>
      <c r="L34" s="9">
        <v>60000</v>
      </c>
      <c r="M34" s="65">
        <f t="shared" si="2"/>
        <v>60000</v>
      </c>
      <c r="N34" s="65">
        <f t="shared" si="0"/>
        <v>71400</v>
      </c>
    </row>
    <row r="35" spans="2:14" ht="26.25" x14ac:dyDescent="0.25">
      <c r="B35"/>
      <c r="C35" s="18">
        <f t="shared" si="1"/>
        <v>32</v>
      </c>
      <c r="D35" s="3" t="s">
        <v>52</v>
      </c>
      <c r="E35" s="18">
        <v>1</v>
      </c>
      <c r="F35" s="5" t="s">
        <v>99</v>
      </c>
      <c r="G35" s="18">
        <v>175000</v>
      </c>
      <c r="H35" s="5" t="s">
        <v>127</v>
      </c>
      <c r="I35" s="18">
        <v>90000</v>
      </c>
      <c r="J35" s="26"/>
      <c r="K35" s="10"/>
      <c r="L35" s="9">
        <v>175000</v>
      </c>
      <c r="M35" s="65">
        <f t="shared" si="2"/>
        <v>175000</v>
      </c>
      <c r="N35" s="65">
        <f t="shared" si="0"/>
        <v>208250</v>
      </c>
    </row>
    <row r="36" spans="2:14" ht="26.25" x14ac:dyDescent="0.25">
      <c r="B36"/>
      <c r="C36" s="18">
        <f t="shared" si="1"/>
        <v>33</v>
      </c>
      <c r="D36" s="3" t="s">
        <v>53</v>
      </c>
      <c r="E36" s="18">
        <v>1</v>
      </c>
      <c r="F36" s="5" t="s">
        <v>99</v>
      </c>
      <c r="G36" s="18">
        <v>71000</v>
      </c>
      <c r="H36" s="5" t="s">
        <v>120</v>
      </c>
      <c r="I36" s="18">
        <v>50000</v>
      </c>
      <c r="J36" s="25" t="s">
        <v>127</v>
      </c>
      <c r="K36" s="12">
        <v>90000</v>
      </c>
      <c r="L36" s="9">
        <v>90000</v>
      </c>
      <c r="M36" s="65">
        <f t="shared" si="2"/>
        <v>90000</v>
      </c>
      <c r="N36" s="65">
        <f t="shared" si="0"/>
        <v>107100</v>
      </c>
    </row>
    <row r="37" spans="2:14" ht="26.25" x14ac:dyDescent="0.25">
      <c r="B37"/>
      <c r="C37" s="18">
        <f t="shared" si="1"/>
        <v>34</v>
      </c>
      <c r="D37" s="60" t="s">
        <v>54</v>
      </c>
      <c r="E37" s="18">
        <v>1</v>
      </c>
      <c r="F37" s="5" t="s">
        <v>99</v>
      </c>
      <c r="G37" s="18">
        <v>33000</v>
      </c>
      <c r="H37" s="5" t="s">
        <v>142</v>
      </c>
      <c r="I37" s="18">
        <v>55000</v>
      </c>
      <c r="J37" s="5" t="s">
        <v>127</v>
      </c>
      <c r="K37" s="18">
        <v>42000</v>
      </c>
      <c r="L37" s="9">
        <v>55000</v>
      </c>
      <c r="M37" s="65">
        <f t="shared" si="2"/>
        <v>55000</v>
      </c>
      <c r="N37" s="65">
        <f t="shared" si="0"/>
        <v>65450</v>
      </c>
    </row>
    <row r="38" spans="2:14" ht="38.25" x14ac:dyDescent="0.25">
      <c r="B38"/>
      <c r="C38" s="18">
        <f t="shared" si="1"/>
        <v>35</v>
      </c>
      <c r="D38" s="3" t="s">
        <v>203</v>
      </c>
      <c r="E38" s="18">
        <v>1</v>
      </c>
      <c r="F38" s="5" t="s">
        <v>138</v>
      </c>
      <c r="G38" s="18">
        <v>290000</v>
      </c>
      <c r="H38" s="25" t="s">
        <v>127</v>
      </c>
      <c r="I38" s="12">
        <v>685000</v>
      </c>
      <c r="J38" s="25" t="s">
        <v>184</v>
      </c>
      <c r="K38" s="12">
        <v>710000</v>
      </c>
      <c r="L38" s="9">
        <v>710000</v>
      </c>
      <c r="M38" s="65">
        <f t="shared" si="2"/>
        <v>710000</v>
      </c>
      <c r="N38" s="65">
        <f t="shared" si="0"/>
        <v>844900</v>
      </c>
    </row>
    <row r="39" spans="2:14" x14ac:dyDescent="0.25">
      <c r="B39"/>
      <c r="C39" s="18">
        <f>C38+1</f>
        <v>36</v>
      </c>
      <c r="D39" s="3" t="s">
        <v>56</v>
      </c>
      <c r="E39" s="18">
        <v>1</v>
      </c>
      <c r="F39" s="5" t="s">
        <v>140</v>
      </c>
      <c r="G39" s="18">
        <v>33000</v>
      </c>
      <c r="H39" s="5" t="s">
        <v>141</v>
      </c>
      <c r="I39" s="18">
        <v>25000</v>
      </c>
      <c r="J39" s="25" t="s">
        <v>146</v>
      </c>
      <c r="K39" s="12">
        <v>60000</v>
      </c>
      <c r="L39" s="9">
        <v>60000</v>
      </c>
      <c r="M39" s="65">
        <f t="shared" si="2"/>
        <v>60000</v>
      </c>
      <c r="N39" s="65">
        <f t="shared" si="0"/>
        <v>71400</v>
      </c>
    </row>
    <row r="40" spans="2:14" ht="26.25" x14ac:dyDescent="0.25">
      <c r="B40"/>
      <c r="C40" s="18">
        <f t="shared" si="1"/>
        <v>37</v>
      </c>
      <c r="D40" s="3" t="s">
        <v>57</v>
      </c>
      <c r="E40" s="18">
        <v>3</v>
      </c>
      <c r="F40" s="5" t="s">
        <v>111</v>
      </c>
      <c r="G40" s="18">
        <v>1550</v>
      </c>
      <c r="H40" s="5" t="s">
        <v>112</v>
      </c>
      <c r="I40" s="18">
        <v>2950</v>
      </c>
      <c r="J40" s="25" t="s">
        <v>127</v>
      </c>
      <c r="K40" s="12">
        <v>18000</v>
      </c>
      <c r="L40" s="9">
        <v>18000</v>
      </c>
      <c r="M40" s="65">
        <f>E40*L40</f>
        <v>54000</v>
      </c>
      <c r="N40" s="65">
        <f t="shared" si="0"/>
        <v>64260</v>
      </c>
    </row>
    <row r="41" spans="2:14" ht="26.25" x14ac:dyDescent="0.25">
      <c r="B41"/>
      <c r="C41" s="18">
        <f t="shared" si="1"/>
        <v>38</v>
      </c>
      <c r="D41" s="60" t="s">
        <v>58</v>
      </c>
      <c r="E41" s="18">
        <v>1</v>
      </c>
      <c r="F41" s="5" t="s">
        <v>146</v>
      </c>
      <c r="G41" s="18">
        <v>110000</v>
      </c>
      <c r="H41" s="25" t="s">
        <v>127</v>
      </c>
      <c r="I41" s="12">
        <v>145000</v>
      </c>
      <c r="J41" s="25" t="s">
        <v>196</v>
      </c>
      <c r="K41" s="12">
        <v>100000</v>
      </c>
      <c r="L41" s="9">
        <v>145000</v>
      </c>
      <c r="M41" s="65">
        <f t="shared" si="2"/>
        <v>145000</v>
      </c>
      <c r="N41" s="65">
        <f t="shared" si="0"/>
        <v>172550</v>
      </c>
    </row>
    <row r="42" spans="2:14" ht="39" x14ac:dyDescent="0.25">
      <c r="B42"/>
      <c r="C42" s="18">
        <f>C41+1</f>
        <v>39</v>
      </c>
      <c r="D42" s="63" t="s">
        <v>204</v>
      </c>
      <c r="E42" s="18">
        <v>1</v>
      </c>
      <c r="F42" s="5" t="s">
        <v>138</v>
      </c>
      <c r="G42" s="18">
        <v>333000</v>
      </c>
      <c r="H42" s="5" t="s">
        <v>127</v>
      </c>
      <c r="I42" s="18">
        <v>490000</v>
      </c>
      <c r="J42" s="5" t="s">
        <v>182</v>
      </c>
      <c r="K42" s="18">
        <v>600000</v>
      </c>
      <c r="L42" s="9">
        <v>600000</v>
      </c>
      <c r="M42" s="65">
        <f t="shared" si="2"/>
        <v>600000</v>
      </c>
      <c r="N42" s="65">
        <f t="shared" si="0"/>
        <v>714000</v>
      </c>
    </row>
    <row r="43" spans="2:14" ht="26.25" x14ac:dyDescent="0.25">
      <c r="B43"/>
      <c r="C43" s="18">
        <f t="shared" si="1"/>
        <v>40</v>
      </c>
      <c r="D43" s="3" t="s">
        <v>60</v>
      </c>
      <c r="E43" s="18">
        <v>2</v>
      </c>
      <c r="F43" s="5" t="s">
        <v>127</v>
      </c>
      <c r="G43" s="18">
        <v>31000</v>
      </c>
      <c r="H43" s="5" t="s">
        <v>114</v>
      </c>
      <c r="I43" s="18">
        <v>12000</v>
      </c>
      <c r="J43" s="5" t="s">
        <v>106</v>
      </c>
      <c r="K43" s="18">
        <v>6000</v>
      </c>
      <c r="L43" s="9">
        <v>12000</v>
      </c>
      <c r="M43" s="65">
        <f t="shared" si="2"/>
        <v>24000</v>
      </c>
      <c r="N43" s="65">
        <f t="shared" si="0"/>
        <v>28560</v>
      </c>
    </row>
    <row r="44" spans="2:14" ht="26.25" x14ac:dyDescent="0.25">
      <c r="B44"/>
      <c r="C44" s="18">
        <f t="shared" si="1"/>
        <v>41</v>
      </c>
      <c r="D44" s="3" t="s">
        <v>64</v>
      </c>
      <c r="E44" s="18">
        <v>2</v>
      </c>
      <c r="F44" s="5" t="s">
        <v>104</v>
      </c>
      <c r="G44" s="18">
        <v>3190</v>
      </c>
      <c r="H44" s="5" t="s">
        <v>127</v>
      </c>
      <c r="I44" s="18">
        <v>4500</v>
      </c>
      <c r="J44" s="5" t="s">
        <v>103</v>
      </c>
      <c r="K44" s="18">
        <v>3580</v>
      </c>
      <c r="L44" s="9">
        <v>4500</v>
      </c>
      <c r="M44" s="65">
        <f t="shared" si="2"/>
        <v>9000</v>
      </c>
      <c r="N44" s="65">
        <f t="shared" si="0"/>
        <v>10710</v>
      </c>
    </row>
    <row r="45" spans="2:14" ht="26.25" x14ac:dyDescent="0.25">
      <c r="B45"/>
      <c r="C45" s="18">
        <f t="shared" si="1"/>
        <v>42</v>
      </c>
      <c r="D45" s="3" t="s">
        <v>61</v>
      </c>
      <c r="E45" s="18">
        <v>1</v>
      </c>
      <c r="F45" s="5" t="s">
        <v>120</v>
      </c>
      <c r="G45" s="18">
        <v>45000</v>
      </c>
      <c r="H45" s="5" t="s">
        <v>123</v>
      </c>
      <c r="I45" s="18">
        <v>65000</v>
      </c>
      <c r="J45" s="25" t="s">
        <v>127</v>
      </c>
      <c r="K45" s="12">
        <v>96000</v>
      </c>
      <c r="L45" s="9">
        <v>96000</v>
      </c>
      <c r="M45" s="65">
        <f t="shared" si="2"/>
        <v>96000</v>
      </c>
      <c r="N45" s="65">
        <f t="shared" si="0"/>
        <v>114240</v>
      </c>
    </row>
    <row r="46" spans="2:14" ht="36" customHeight="1" x14ac:dyDescent="0.25">
      <c r="B46"/>
      <c r="C46" s="18">
        <f t="shared" si="1"/>
        <v>43</v>
      </c>
      <c r="D46" s="3" t="s">
        <v>62</v>
      </c>
      <c r="E46" s="18">
        <v>1</v>
      </c>
      <c r="F46" s="5" t="s">
        <v>154</v>
      </c>
      <c r="G46" s="18">
        <v>33000</v>
      </c>
      <c r="H46" s="5" t="s">
        <v>127</v>
      </c>
      <c r="I46" s="18">
        <v>18500</v>
      </c>
      <c r="J46" s="5" t="s">
        <v>136</v>
      </c>
      <c r="K46" s="18">
        <v>25000</v>
      </c>
      <c r="L46" s="9">
        <v>33000</v>
      </c>
      <c r="M46" s="65">
        <f t="shared" si="2"/>
        <v>33000</v>
      </c>
      <c r="N46" s="65">
        <f t="shared" si="0"/>
        <v>39270</v>
      </c>
    </row>
    <row r="47" spans="2:14" ht="63" customHeight="1" x14ac:dyDescent="0.25">
      <c r="B47"/>
      <c r="C47" s="18">
        <f>C46+1</f>
        <v>44</v>
      </c>
      <c r="D47" s="3" t="s">
        <v>67</v>
      </c>
      <c r="E47" s="18">
        <v>1</v>
      </c>
      <c r="F47" s="5" t="s">
        <v>135</v>
      </c>
      <c r="G47" s="18">
        <v>226000</v>
      </c>
      <c r="H47" s="5" t="s">
        <v>184</v>
      </c>
      <c r="I47" s="18">
        <v>440000</v>
      </c>
      <c r="J47" s="5" t="s">
        <v>182</v>
      </c>
      <c r="K47" s="18">
        <v>442000</v>
      </c>
      <c r="L47" s="9">
        <v>442000</v>
      </c>
      <c r="M47" s="55">
        <f t="shared" si="2"/>
        <v>442000</v>
      </c>
      <c r="N47" s="65">
        <f t="shared" si="0"/>
        <v>525980</v>
      </c>
    </row>
    <row r="48" spans="2:14" ht="26.25" x14ac:dyDescent="0.25">
      <c r="B48"/>
      <c r="C48" s="18">
        <f t="shared" si="1"/>
        <v>45</v>
      </c>
      <c r="D48" s="61" t="s">
        <v>65</v>
      </c>
      <c r="E48" s="18">
        <v>1</v>
      </c>
      <c r="F48" s="5" t="s">
        <v>132</v>
      </c>
      <c r="G48" s="18">
        <v>6000</v>
      </c>
      <c r="H48" s="5" t="s">
        <v>133</v>
      </c>
      <c r="I48" s="18">
        <v>13000</v>
      </c>
      <c r="J48" s="5" t="s">
        <v>134</v>
      </c>
      <c r="K48" s="18">
        <v>9250</v>
      </c>
      <c r="L48" s="9">
        <v>13000</v>
      </c>
      <c r="M48" s="65">
        <f t="shared" si="2"/>
        <v>13000</v>
      </c>
      <c r="N48" s="65">
        <f t="shared" si="0"/>
        <v>15470</v>
      </c>
    </row>
    <row r="49" spans="1:14" ht="40.5" customHeight="1" x14ac:dyDescent="0.25">
      <c r="B49"/>
      <c r="C49" s="18">
        <f t="shared" si="1"/>
        <v>46</v>
      </c>
      <c r="D49" s="62" t="s">
        <v>66</v>
      </c>
      <c r="E49" s="18">
        <v>1</v>
      </c>
      <c r="F49" s="5" t="s">
        <v>126</v>
      </c>
      <c r="G49" s="18">
        <v>115000</v>
      </c>
      <c r="H49" s="5" t="s">
        <v>125</v>
      </c>
      <c r="I49" s="18">
        <v>34000</v>
      </c>
      <c r="J49" s="26"/>
      <c r="K49" s="10"/>
      <c r="L49" s="9">
        <v>34000</v>
      </c>
      <c r="M49" s="65">
        <f t="shared" si="2"/>
        <v>34000</v>
      </c>
      <c r="N49" s="65">
        <f t="shared" si="0"/>
        <v>40460</v>
      </c>
    </row>
    <row r="50" spans="1:14" ht="26.25" x14ac:dyDescent="0.25">
      <c r="B50"/>
      <c r="C50" s="18">
        <f>C49+1</f>
        <v>47</v>
      </c>
      <c r="D50" s="3" t="s">
        <v>130</v>
      </c>
      <c r="E50" s="18">
        <v>2</v>
      </c>
      <c r="F50" s="5" t="s">
        <v>127</v>
      </c>
      <c r="G50" s="18">
        <v>53000</v>
      </c>
      <c r="H50" s="5" t="s">
        <v>128</v>
      </c>
      <c r="I50" s="18">
        <v>55000</v>
      </c>
      <c r="J50" s="5" t="s">
        <v>129</v>
      </c>
      <c r="K50" s="18">
        <v>10000</v>
      </c>
      <c r="L50" s="9">
        <v>55000</v>
      </c>
      <c r="M50" s="65">
        <f t="shared" si="2"/>
        <v>110000</v>
      </c>
      <c r="N50" s="65">
        <f t="shared" si="0"/>
        <v>130900</v>
      </c>
    </row>
    <row r="51" spans="1:14" ht="26.25" x14ac:dyDescent="0.25">
      <c r="B51"/>
      <c r="C51" s="18">
        <f>C50+1</f>
        <v>48</v>
      </c>
      <c r="D51" s="3" t="s">
        <v>68</v>
      </c>
      <c r="E51" s="18">
        <v>1</v>
      </c>
      <c r="F51" s="5" t="s">
        <v>125</v>
      </c>
      <c r="G51" s="18">
        <v>34000</v>
      </c>
      <c r="H51" s="5" t="s">
        <v>126</v>
      </c>
      <c r="I51" s="18">
        <v>91000</v>
      </c>
      <c r="J51" s="25" t="s">
        <v>180</v>
      </c>
      <c r="K51" s="12">
        <v>110000</v>
      </c>
      <c r="L51" s="9">
        <v>110000</v>
      </c>
      <c r="M51" s="65">
        <f t="shared" si="2"/>
        <v>110000</v>
      </c>
      <c r="N51" s="65">
        <f t="shared" si="0"/>
        <v>130900</v>
      </c>
    </row>
    <row r="52" spans="1:14" ht="26.25" x14ac:dyDescent="0.25">
      <c r="B52"/>
      <c r="C52" s="18">
        <f t="shared" si="1"/>
        <v>49</v>
      </c>
      <c r="D52" s="3" t="s">
        <v>69</v>
      </c>
      <c r="E52" s="18">
        <v>1</v>
      </c>
      <c r="F52" s="5" t="s">
        <v>123</v>
      </c>
      <c r="G52" s="18">
        <v>40000</v>
      </c>
      <c r="H52" s="5" t="s">
        <v>124</v>
      </c>
      <c r="I52" s="18">
        <v>76000</v>
      </c>
      <c r="J52" s="25" t="s">
        <v>127</v>
      </c>
      <c r="K52" s="12">
        <v>500000</v>
      </c>
      <c r="L52" s="9">
        <v>500000</v>
      </c>
      <c r="M52" s="65">
        <v>76000</v>
      </c>
      <c r="N52" s="65">
        <f t="shared" si="0"/>
        <v>90440</v>
      </c>
    </row>
    <row r="53" spans="1:14" ht="26.25" x14ac:dyDescent="0.25">
      <c r="B53"/>
      <c r="C53" s="18">
        <f t="shared" si="1"/>
        <v>50</v>
      </c>
      <c r="D53" s="3" t="s">
        <v>70</v>
      </c>
      <c r="E53" s="18">
        <v>1</v>
      </c>
      <c r="F53" s="5" t="s">
        <v>118</v>
      </c>
      <c r="G53" s="18">
        <v>175000</v>
      </c>
      <c r="H53" s="5" t="s">
        <v>182</v>
      </c>
      <c r="I53" s="18">
        <v>224000</v>
      </c>
      <c r="J53" s="25" t="s">
        <v>127</v>
      </c>
      <c r="K53" s="12">
        <v>250000</v>
      </c>
      <c r="L53" s="9">
        <v>250000</v>
      </c>
      <c r="M53" s="65">
        <f t="shared" si="2"/>
        <v>250000</v>
      </c>
      <c r="N53" s="65">
        <f t="shared" si="0"/>
        <v>297500</v>
      </c>
    </row>
    <row r="54" spans="1:14" ht="26.25" x14ac:dyDescent="0.25">
      <c r="B54"/>
      <c r="C54" s="18">
        <f t="shared" si="1"/>
        <v>51</v>
      </c>
      <c r="D54" s="3" t="s">
        <v>71</v>
      </c>
      <c r="E54" s="18">
        <v>1</v>
      </c>
      <c r="F54" s="5" t="s">
        <v>149</v>
      </c>
      <c r="G54" s="18">
        <v>36000</v>
      </c>
      <c r="H54" s="5" t="s">
        <v>122</v>
      </c>
      <c r="I54" s="18">
        <v>20000</v>
      </c>
      <c r="J54" s="25" t="s">
        <v>127</v>
      </c>
      <c r="K54" s="12">
        <v>25000</v>
      </c>
      <c r="L54" s="9">
        <v>36000</v>
      </c>
      <c r="M54" s="65">
        <f t="shared" si="2"/>
        <v>36000</v>
      </c>
      <c r="N54" s="65">
        <f t="shared" si="0"/>
        <v>42840</v>
      </c>
    </row>
    <row r="55" spans="1:14" x14ac:dyDescent="0.25">
      <c r="B55"/>
      <c r="C55" s="18">
        <f>C54+1</f>
        <v>52</v>
      </c>
      <c r="D55" s="5" t="s">
        <v>72</v>
      </c>
      <c r="E55" s="18">
        <v>1</v>
      </c>
      <c r="F55" s="5" t="s">
        <v>105</v>
      </c>
      <c r="G55" s="18">
        <v>2500</v>
      </c>
      <c r="H55" s="5" t="s">
        <v>105</v>
      </c>
      <c r="I55" s="18">
        <v>1600</v>
      </c>
      <c r="J55" s="5" t="s">
        <v>106</v>
      </c>
      <c r="K55" s="18">
        <v>1200</v>
      </c>
      <c r="L55" s="9">
        <v>2500</v>
      </c>
      <c r="M55" s="65">
        <f t="shared" si="2"/>
        <v>2500</v>
      </c>
      <c r="N55" s="65">
        <f t="shared" si="0"/>
        <v>2975</v>
      </c>
    </row>
    <row r="56" spans="1:14" ht="26.25" x14ac:dyDescent="0.25">
      <c r="B56"/>
      <c r="C56" s="18">
        <f t="shared" ref="C56" si="3">C55+1</f>
        <v>53</v>
      </c>
      <c r="D56" s="5" t="s">
        <v>73</v>
      </c>
      <c r="E56" s="18">
        <v>1</v>
      </c>
      <c r="F56" s="5" t="s">
        <v>109</v>
      </c>
      <c r="G56" s="18">
        <v>4100</v>
      </c>
      <c r="H56" s="5" t="s">
        <v>102</v>
      </c>
      <c r="I56" s="18">
        <v>4100</v>
      </c>
      <c r="J56" s="5" t="s">
        <v>110</v>
      </c>
      <c r="K56" s="18">
        <v>3800</v>
      </c>
      <c r="L56" s="9">
        <v>4100</v>
      </c>
      <c r="M56" s="65">
        <f t="shared" si="2"/>
        <v>4100</v>
      </c>
      <c r="N56" s="65">
        <f t="shared" si="0"/>
        <v>4879</v>
      </c>
    </row>
    <row r="57" spans="1:14" x14ac:dyDescent="0.25">
      <c r="B57"/>
      <c r="C57" s="18">
        <f>C56+1</f>
        <v>54</v>
      </c>
      <c r="D57" s="5" t="s">
        <v>157</v>
      </c>
      <c r="E57" s="18"/>
      <c r="F57" s="18"/>
      <c r="G57" s="18"/>
      <c r="H57" s="5"/>
      <c r="I57" s="18"/>
      <c r="J57" s="5"/>
      <c r="K57" s="18"/>
      <c r="L57" s="9"/>
      <c r="M57" s="65">
        <f>SUM(M4:M56)</f>
        <v>8986250</v>
      </c>
      <c r="N57" s="65">
        <f>SUM(N4:N56)</f>
        <v>10693637.5</v>
      </c>
    </row>
    <row r="58" spans="1:14" x14ac:dyDescent="0.25">
      <c r="B58"/>
      <c r="C58"/>
      <c r="D58" s="24"/>
      <c r="E58"/>
      <c r="F58"/>
      <c r="H58"/>
      <c r="J58"/>
      <c r="L58"/>
      <c r="M58"/>
      <c r="N58"/>
    </row>
    <row r="59" spans="1:14" ht="6.75" customHeight="1" x14ac:dyDescent="0.25">
      <c r="L59" s="15"/>
    </row>
    <row r="60" spans="1:14" ht="30" customHeight="1" x14ac:dyDescent="0.25">
      <c r="A60" s="81" t="s">
        <v>195</v>
      </c>
      <c r="B60" s="81"/>
      <c r="C60" s="81"/>
      <c r="D60" s="70" t="s">
        <v>190</v>
      </c>
      <c r="E60" s="86" t="s">
        <v>191</v>
      </c>
      <c r="F60" s="87"/>
    </row>
    <row r="61" spans="1:14" ht="32.25" customHeight="1" x14ac:dyDescent="0.25">
      <c r="A61" s="78" t="s">
        <v>210</v>
      </c>
      <c r="B61" s="78"/>
      <c r="C61" s="78"/>
      <c r="D61" s="59">
        <v>8986250</v>
      </c>
      <c r="E61" s="82">
        <f>D61*1.19</f>
        <v>10693637.5</v>
      </c>
      <c r="F61" s="83"/>
      <c r="G61" s="17"/>
      <c r="H61" s="34"/>
      <c r="I61" s="17"/>
    </row>
    <row r="62" spans="1:14" ht="33" customHeight="1" x14ac:dyDescent="0.25">
      <c r="A62" s="81" t="s">
        <v>192</v>
      </c>
      <c r="B62" s="81"/>
      <c r="C62" s="81"/>
      <c r="D62" s="59">
        <v>169800</v>
      </c>
      <c r="E62" s="82">
        <f t="shared" ref="E62:E64" si="4">D62*1.19</f>
        <v>202062</v>
      </c>
      <c r="F62" s="83"/>
      <c r="G62" s="17"/>
      <c r="H62" s="34"/>
      <c r="I62" s="67"/>
      <c r="J62" s="68"/>
      <c r="K62" s="69"/>
    </row>
    <row r="63" spans="1:14" ht="15" customHeight="1" x14ac:dyDescent="0.25">
      <c r="A63" s="81" t="s">
        <v>193</v>
      </c>
      <c r="B63" s="81"/>
      <c r="C63" s="81"/>
      <c r="D63" s="59">
        <v>291430</v>
      </c>
      <c r="E63" s="82">
        <f t="shared" si="4"/>
        <v>346801.7</v>
      </c>
      <c r="F63" s="83"/>
      <c r="G63" s="17"/>
      <c r="H63" s="34"/>
      <c r="I63" s="88"/>
      <c r="J63" s="88"/>
    </row>
    <row r="64" spans="1:14" ht="15" customHeight="1" x14ac:dyDescent="0.25">
      <c r="A64" s="81" t="s">
        <v>194</v>
      </c>
      <c r="B64" s="81"/>
      <c r="C64" s="81"/>
      <c r="D64" s="59">
        <v>84000</v>
      </c>
      <c r="E64" s="82">
        <f t="shared" si="4"/>
        <v>99960</v>
      </c>
      <c r="F64" s="83"/>
      <c r="G64" s="17"/>
      <c r="H64" s="34"/>
      <c r="I64" s="17"/>
    </row>
    <row r="65" spans="1:11" ht="15" customHeight="1" x14ac:dyDescent="0.25">
      <c r="A65" s="81" t="s">
        <v>211</v>
      </c>
      <c r="B65" s="81"/>
      <c r="C65" s="81"/>
      <c r="D65" s="64">
        <f>SUM(D61:D64)</f>
        <v>9531480</v>
      </c>
      <c r="E65" s="84">
        <f>SUM(E61:E64)</f>
        <v>11342461.199999999</v>
      </c>
      <c r="F65" s="85"/>
      <c r="G65" s="17"/>
      <c r="H65" s="34"/>
      <c r="I65" s="17"/>
    </row>
    <row r="66" spans="1:11" x14ac:dyDescent="0.25">
      <c r="C66" s="33"/>
      <c r="D66" s="21"/>
      <c r="E66" s="33"/>
      <c r="F66" s="30"/>
      <c r="G66" s="17"/>
      <c r="H66" s="34"/>
      <c r="I66" s="17"/>
    </row>
    <row r="67" spans="1:11" ht="30" customHeight="1" x14ac:dyDescent="0.25">
      <c r="A67" s="78" t="s">
        <v>206</v>
      </c>
      <c r="B67" s="78"/>
      <c r="C67" s="78"/>
      <c r="D67" s="74">
        <f>E65*0.05</f>
        <v>567123.05999999994</v>
      </c>
      <c r="E67" s="33"/>
      <c r="F67" s="30"/>
      <c r="G67" s="17"/>
      <c r="H67" s="34"/>
      <c r="I67" s="17"/>
    </row>
    <row r="68" spans="1:11" ht="26.25" customHeight="1" x14ac:dyDescent="0.25">
      <c r="A68" s="78" t="s">
        <v>207</v>
      </c>
      <c r="B68" s="78"/>
      <c r="C68" s="78"/>
      <c r="D68" s="74">
        <v>11900</v>
      </c>
      <c r="E68" s="33"/>
      <c r="F68" s="30"/>
      <c r="G68" s="17"/>
      <c r="H68" s="34"/>
      <c r="I68" s="17"/>
      <c r="J68" s="71"/>
      <c r="K68" s="67"/>
    </row>
    <row r="69" spans="1:11" x14ac:dyDescent="0.25">
      <c r="A69" s="78" t="s">
        <v>208</v>
      </c>
      <c r="B69" s="78"/>
      <c r="C69" s="78"/>
      <c r="D69" s="74">
        <v>31535</v>
      </c>
    </row>
    <row r="70" spans="1:11" x14ac:dyDescent="0.25">
      <c r="A70" s="78" t="s">
        <v>209</v>
      </c>
      <c r="B70" s="78"/>
      <c r="C70" s="78"/>
      <c r="D70" s="74">
        <f>D67-D68-D69</f>
        <v>523688.05999999994</v>
      </c>
    </row>
    <row r="72" spans="1:11" ht="30" customHeight="1" x14ac:dyDescent="0.25">
      <c r="A72" s="78" t="s">
        <v>212</v>
      </c>
      <c r="B72" s="78"/>
      <c r="C72" s="78"/>
      <c r="D72" s="75">
        <f>D67+E65</f>
        <v>11909584.26</v>
      </c>
    </row>
    <row r="73" spans="1:11" ht="15" customHeight="1" x14ac:dyDescent="0.25">
      <c r="A73" s="79" t="s">
        <v>213</v>
      </c>
      <c r="B73" s="79"/>
      <c r="C73" s="79"/>
      <c r="D73" s="75">
        <f>D72*0.02</f>
        <v>238191.68520000001</v>
      </c>
    </row>
    <row r="74" spans="1:11" x14ac:dyDescent="0.25">
      <c r="J74" s="80"/>
      <c r="K74" s="80"/>
    </row>
    <row r="75" spans="1:11" x14ac:dyDescent="0.25">
      <c r="I75" s="76"/>
      <c r="J75" s="76"/>
      <c r="K75" s="76"/>
    </row>
    <row r="76" spans="1:11" x14ac:dyDescent="0.25">
      <c r="E76" s="76" t="s">
        <v>214</v>
      </c>
      <c r="F76" s="76"/>
      <c r="G76" s="76"/>
      <c r="H76" s="76"/>
      <c r="I76" s="77"/>
    </row>
    <row r="77" spans="1:11" x14ac:dyDescent="0.25">
      <c r="E77" s="76" t="s">
        <v>215</v>
      </c>
      <c r="F77" s="76"/>
      <c r="G77" s="76"/>
      <c r="H77" s="76"/>
      <c r="I77" s="76"/>
    </row>
    <row r="78" spans="1:11" x14ac:dyDescent="0.25">
      <c r="E78" s="76" t="s">
        <v>216</v>
      </c>
      <c r="F78" s="76"/>
      <c r="G78" s="76"/>
      <c r="H78" s="76"/>
      <c r="I78" s="76"/>
    </row>
  </sheetData>
  <mergeCells count="27">
    <mergeCell ref="F3:G3"/>
    <mergeCell ref="H3:I3"/>
    <mergeCell ref="J3:K3"/>
    <mergeCell ref="E64:F64"/>
    <mergeCell ref="E65:F65"/>
    <mergeCell ref="E60:F60"/>
    <mergeCell ref="E61:F61"/>
    <mergeCell ref="I63:J63"/>
    <mergeCell ref="E62:F62"/>
    <mergeCell ref="E63:F63"/>
    <mergeCell ref="A60:C60"/>
    <mergeCell ref="A61:C61"/>
    <mergeCell ref="A62:C62"/>
    <mergeCell ref="A63:C63"/>
    <mergeCell ref="A64:C64"/>
    <mergeCell ref="A65:C65"/>
    <mergeCell ref="A67:C67"/>
    <mergeCell ref="A68:C68"/>
    <mergeCell ref="A69:C69"/>
    <mergeCell ref="A70:C70"/>
    <mergeCell ref="E78:I78"/>
    <mergeCell ref="I75:K75"/>
    <mergeCell ref="E76:I76"/>
    <mergeCell ref="E77:I77"/>
    <mergeCell ref="A72:C72"/>
    <mergeCell ref="A73:C73"/>
    <mergeCell ref="J74:K74"/>
  </mergeCells>
  <pageMargins left="0.25" right="0.25" top="0.5" bottom="0.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32C39-AB28-4631-814B-9E3308AE2BF2}">
  <dimension ref="A2:L59"/>
  <sheetViews>
    <sheetView topLeftCell="A53" workbookViewId="0">
      <selection activeCell="L59" sqref="A2:L59"/>
    </sheetView>
  </sheetViews>
  <sheetFormatPr defaultRowHeight="15" x14ac:dyDescent="0.25"/>
  <cols>
    <col min="1" max="1" width="5.42578125" customWidth="1"/>
    <col min="2" max="2" width="16.140625" style="24" customWidth="1"/>
    <col min="3" max="3" width="6" customWidth="1"/>
    <col min="5" max="5" width="8" customWidth="1"/>
    <col min="10" max="10" width="12.140625" customWidth="1"/>
    <col min="11" max="11" width="11.7109375" customWidth="1"/>
    <col min="12" max="12" width="12" customWidth="1"/>
  </cols>
  <sheetData>
    <row r="2" spans="1:12" x14ac:dyDescent="0.25">
      <c r="B2" s="32" t="s">
        <v>197</v>
      </c>
      <c r="C2" s="4"/>
      <c r="D2" s="6"/>
      <c r="E2" s="29"/>
    </row>
    <row r="5" spans="1:12" ht="26.25" x14ac:dyDescent="0.25">
      <c r="A5" s="5" t="s">
        <v>0</v>
      </c>
      <c r="B5" s="5" t="s">
        <v>1</v>
      </c>
      <c r="C5" s="5" t="s">
        <v>3</v>
      </c>
      <c r="D5" s="5" t="s">
        <v>5</v>
      </c>
      <c r="E5" s="5"/>
      <c r="F5" s="5" t="s">
        <v>4</v>
      </c>
      <c r="G5" s="5"/>
      <c r="H5" s="5" t="s">
        <v>6</v>
      </c>
      <c r="I5" s="5"/>
      <c r="J5" s="35" t="s">
        <v>7</v>
      </c>
      <c r="K5" s="35" t="s">
        <v>143</v>
      </c>
      <c r="L5" s="35" t="s">
        <v>144</v>
      </c>
    </row>
    <row r="6" spans="1:12" ht="26.25" x14ac:dyDescent="0.25">
      <c r="A6" s="18">
        <v>1</v>
      </c>
      <c r="B6" s="5" t="s">
        <v>8</v>
      </c>
      <c r="C6" s="18">
        <v>5</v>
      </c>
      <c r="D6" s="5" t="s">
        <v>102</v>
      </c>
      <c r="E6" s="58">
        <v>4000</v>
      </c>
      <c r="F6" s="5" t="s">
        <v>131</v>
      </c>
      <c r="G6" s="58">
        <v>2500</v>
      </c>
      <c r="H6" s="5" t="s">
        <v>199</v>
      </c>
      <c r="I6" s="58">
        <v>2400</v>
      </c>
      <c r="J6" s="9">
        <v>4000</v>
      </c>
      <c r="K6" s="56">
        <f t="shared" ref="K6:K12" si="0">C6*J6</f>
        <v>20000</v>
      </c>
      <c r="L6" s="55">
        <f>K6*1.19</f>
        <v>23800</v>
      </c>
    </row>
    <row r="7" spans="1:12" ht="26.25" x14ac:dyDescent="0.25">
      <c r="A7" s="18">
        <f>A6+1</f>
        <v>2</v>
      </c>
      <c r="B7" s="5" t="s">
        <v>9</v>
      </c>
      <c r="C7" s="18">
        <v>2</v>
      </c>
      <c r="D7" s="5" t="s">
        <v>127</v>
      </c>
      <c r="E7" s="18">
        <v>31000</v>
      </c>
      <c r="F7" s="5" t="s">
        <v>154</v>
      </c>
      <c r="G7" s="18">
        <v>25000</v>
      </c>
      <c r="H7" s="5" t="s">
        <v>146</v>
      </c>
      <c r="I7" s="18">
        <v>180000</v>
      </c>
      <c r="J7" s="9">
        <v>31000</v>
      </c>
      <c r="K7" s="56">
        <f t="shared" si="0"/>
        <v>62000</v>
      </c>
      <c r="L7" s="55">
        <f t="shared" ref="L7:L56" si="1">K7*1.19</f>
        <v>73780</v>
      </c>
    </row>
    <row r="8" spans="1:12" ht="26.25" x14ac:dyDescent="0.25">
      <c r="A8" s="18">
        <f t="shared" ref="A8:A56" si="2">A7+1</f>
        <v>3</v>
      </c>
      <c r="B8" s="5" t="s">
        <v>10</v>
      </c>
      <c r="C8" s="18">
        <v>1</v>
      </c>
      <c r="D8" s="5" t="s">
        <v>127</v>
      </c>
      <c r="E8" s="18">
        <v>72000</v>
      </c>
      <c r="F8" s="5" t="s">
        <v>126</v>
      </c>
      <c r="G8" s="18">
        <v>91000</v>
      </c>
      <c r="H8" s="5" t="s">
        <v>125</v>
      </c>
      <c r="I8" s="18">
        <v>36000</v>
      </c>
      <c r="J8" s="9">
        <v>91000</v>
      </c>
      <c r="K8" s="56">
        <f t="shared" si="0"/>
        <v>91000</v>
      </c>
      <c r="L8" s="55">
        <f t="shared" si="1"/>
        <v>108290</v>
      </c>
    </row>
    <row r="9" spans="1:12" ht="26.25" x14ac:dyDescent="0.25">
      <c r="A9" s="18">
        <f>A8+1</f>
        <v>4</v>
      </c>
      <c r="B9" s="3" t="s">
        <v>11</v>
      </c>
      <c r="C9" s="18">
        <v>1</v>
      </c>
      <c r="D9" s="5" t="s">
        <v>127</v>
      </c>
      <c r="E9" s="18">
        <v>177000</v>
      </c>
      <c r="F9" s="5" t="s">
        <v>155</v>
      </c>
      <c r="G9" s="18">
        <v>17000</v>
      </c>
      <c r="H9" s="5" t="s">
        <v>125</v>
      </c>
      <c r="I9" s="18">
        <v>11000</v>
      </c>
      <c r="J9" s="9">
        <v>177000</v>
      </c>
      <c r="K9" s="56">
        <f t="shared" si="0"/>
        <v>177000</v>
      </c>
      <c r="L9" s="55">
        <f t="shared" si="1"/>
        <v>210630</v>
      </c>
    </row>
    <row r="10" spans="1:12" ht="51" x14ac:dyDescent="0.25">
      <c r="A10" s="18">
        <f t="shared" si="2"/>
        <v>5</v>
      </c>
      <c r="B10" s="3" t="s">
        <v>12</v>
      </c>
      <c r="C10" s="18">
        <v>1</v>
      </c>
      <c r="D10" s="5" t="s">
        <v>182</v>
      </c>
      <c r="E10" s="18">
        <v>600000</v>
      </c>
      <c r="F10" s="5" t="s">
        <v>127</v>
      </c>
      <c r="G10" s="18">
        <v>610000</v>
      </c>
      <c r="H10" s="5" t="s">
        <v>138</v>
      </c>
      <c r="I10" s="18">
        <v>600000</v>
      </c>
      <c r="J10" s="9">
        <v>610000</v>
      </c>
      <c r="K10" s="56">
        <f t="shared" si="0"/>
        <v>610000</v>
      </c>
      <c r="L10" s="55">
        <f t="shared" si="1"/>
        <v>725900</v>
      </c>
    </row>
    <row r="11" spans="1:12" ht="26.25" x14ac:dyDescent="0.25">
      <c r="A11" s="18">
        <f t="shared" si="2"/>
        <v>6</v>
      </c>
      <c r="B11" s="3" t="s">
        <v>13</v>
      </c>
      <c r="C11" s="18">
        <v>1</v>
      </c>
      <c r="D11" s="5" t="s">
        <v>127</v>
      </c>
      <c r="E11" s="18">
        <v>22000</v>
      </c>
      <c r="F11" s="5" t="s">
        <v>125</v>
      </c>
      <c r="G11" s="18">
        <v>35000</v>
      </c>
      <c r="H11" s="5" t="s">
        <v>156</v>
      </c>
      <c r="I11" s="18">
        <v>23000</v>
      </c>
      <c r="J11" s="9">
        <v>35000</v>
      </c>
      <c r="K11" s="56">
        <v>35000</v>
      </c>
      <c r="L11" s="55">
        <f t="shared" si="1"/>
        <v>41650</v>
      </c>
    </row>
    <row r="12" spans="1:12" ht="39" x14ac:dyDescent="0.25">
      <c r="A12" s="18">
        <f>A11+1</f>
        <v>7</v>
      </c>
      <c r="B12" s="3" t="s">
        <v>14</v>
      </c>
      <c r="C12" s="18">
        <v>4</v>
      </c>
      <c r="D12" s="5" t="s">
        <v>119</v>
      </c>
      <c r="E12" s="18">
        <v>19000</v>
      </c>
      <c r="F12" s="5" t="s">
        <v>121</v>
      </c>
      <c r="G12" s="18">
        <v>2100</v>
      </c>
      <c r="H12" s="5" t="s">
        <v>120</v>
      </c>
      <c r="I12" s="18">
        <v>27000</v>
      </c>
      <c r="J12" s="9">
        <v>27000</v>
      </c>
      <c r="K12" s="56">
        <f t="shared" si="0"/>
        <v>108000</v>
      </c>
      <c r="L12" s="55">
        <f t="shared" si="1"/>
        <v>128520</v>
      </c>
    </row>
    <row r="13" spans="1:12" ht="26.25" x14ac:dyDescent="0.25">
      <c r="A13" s="18">
        <f t="shared" si="2"/>
        <v>8</v>
      </c>
      <c r="B13" s="3" t="s">
        <v>15</v>
      </c>
      <c r="C13" s="18">
        <v>2</v>
      </c>
      <c r="D13" s="5" t="s">
        <v>137</v>
      </c>
      <c r="E13" s="18">
        <v>53000</v>
      </c>
      <c r="F13" s="5" t="s">
        <v>127</v>
      </c>
      <c r="G13" s="18">
        <v>44000</v>
      </c>
      <c r="H13" s="5" t="s">
        <v>154</v>
      </c>
      <c r="I13" s="18">
        <v>66000</v>
      </c>
      <c r="J13" s="9">
        <v>53000</v>
      </c>
      <c r="K13" s="56">
        <f>C13*J13</f>
        <v>106000</v>
      </c>
      <c r="L13" s="55">
        <f t="shared" si="1"/>
        <v>126140</v>
      </c>
    </row>
    <row r="14" spans="1:12" ht="39" x14ac:dyDescent="0.25">
      <c r="A14" s="18">
        <f t="shared" si="2"/>
        <v>9</v>
      </c>
      <c r="B14" s="3" t="s">
        <v>28</v>
      </c>
      <c r="C14" s="18">
        <v>1</v>
      </c>
      <c r="D14" s="5" t="s">
        <v>184</v>
      </c>
      <c r="E14" s="18">
        <v>450000</v>
      </c>
      <c r="F14" s="5" t="s">
        <v>153</v>
      </c>
      <c r="G14" s="18">
        <v>220000</v>
      </c>
      <c r="H14" s="5" t="s">
        <v>182</v>
      </c>
      <c r="I14" s="18">
        <v>320000</v>
      </c>
      <c r="J14" s="9">
        <v>450000</v>
      </c>
      <c r="K14" s="56">
        <v>450000</v>
      </c>
      <c r="L14" s="55">
        <f t="shared" si="1"/>
        <v>535500</v>
      </c>
    </row>
    <row r="15" spans="1:12" ht="26.25" x14ac:dyDescent="0.25">
      <c r="A15" s="18">
        <f t="shared" si="2"/>
        <v>10</v>
      </c>
      <c r="B15" s="3" t="s">
        <v>29</v>
      </c>
      <c r="C15" s="18">
        <v>3</v>
      </c>
      <c r="D15" s="5" t="s">
        <v>152</v>
      </c>
      <c r="E15" s="18">
        <v>77000</v>
      </c>
      <c r="F15" s="5" t="s">
        <v>150</v>
      </c>
      <c r="G15" s="18">
        <v>70000</v>
      </c>
      <c r="H15" s="5" t="s">
        <v>146</v>
      </c>
      <c r="I15" s="18">
        <v>90000</v>
      </c>
      <c r="J15" s="9">
        <v>90000</v>
      </c>
      <c r="K15" s="56">
        <f>C15*J15</f>
        <v>270000</v>
      </c>
      <c r="L15" s="55">
        <f t="shared" si="1"/>
        <v>321300</v>
      </c>
    </row>
    <row r="16" spans="1:12" ht="26.25" x14ac:dyDescent="0.25">
      <c r="A16" s="18">
        <f t="shared" si="2"/>
        <v>11</v>
      </c>
      <c r="B16" s="60" t="s">
        <v>30</v>
      </c>
      <c r="C16" s="18">
        <v>1</v>
      </c>
      <c r="D16" s="5" t="s">
        <v>125</v>
      </c>
      <c r="E16" s="18">
        <v>93000</v>
      </c>
      <c r="F16" s="5" t="s">
        <v>181</v>
      </c>
      <c r="G16" s="18">
        <v>210000</v>
      </c>
      <c r="H16" s="5" t="s">
        <v>151</v>
      </c>
      <c r="I16" s="18">
        <v>91000</v>
      </c>
      <c r="J16" s="9">
        <v>210000</v>
      </c>
      <c r="K16" s="56">
        <f t="shared" ref="K16:K58" si="3">C16*J16</f>
        <v>210000</v>
      </c>
      <c r="L16" s="55">
        <f t="shared" si="1"/>
        <v>249900</v>
      </c>
    </row>
    <row r="17" spans="1:12" ht="63.75" x14ac:dyDescent="0.25">
      <c r="A17" s="18">
        <f t="shared" si="2"/>
        <v>12</v>
      </c>
      <c r="B17" s="3" t="s">
        <v>32</v>
      </c>
      <c r="C17" s="18">
        <v>1</v>
      </c>
      <c r="D17" s="5" t="s">
        <v>138</v>
      </c>
      <c r="E17" s="18">
        <v>325000</v>
      </c>
      <c r="F17" s="27" t="s">
        <v>127</v>
      </c>
      <c r="G17" s="14">
        <v>181000</v>
      </c>
      <c r="H17" s="25" t="s">
        <v>183</v>
      </c>
      <c r="I17" s="12">
        <v>250000</v>
      </c>
      <c r="J17" s="9">
        <v>325000</v>
      </c>
      <c r="K17" s="56">
        <f t="shared" si="3"/>
        <v>325000</v>
      </c>
      <c r="L17" s="55">
        <f t="shared" si="1"/>
        <v>386750</v>
      </c>
    </row>
    <row r="18" spans="1:12" ht="26.25" x14ac:dyDescent="0.25">
      <c r="A18" s="18">
        <f t="shared" si="2"/>
        <v>13</v>
      </c>
      <c r="B18" s="3" t="s">
        <v>33</v>
      </c>
      <c r="C18" s="18">
        <v>1</v>
      </c>
      <c r="D18" s="5" t="s">
        <v>146</v>
      </c>
      <c r="E18" s="18">
        <v>200000</v>
      </c>
      <c r="F18" s="27" t="s">
        <v>127</v>
      </c>
      <c r="G18" s="14">
        <v>191000</v>
      </c>
      <c r="H18" s="26"/>
      <c r="I18" s="10"/>
      <c r="J18" s="9">
        <v>200000</v>
      </c>
      <c r="K18" s="56">
        <f t="shared" si="3"/>
        <v>200000</v>
      </c>
      <c r="L18" s="55">
        <f t="shared" si="1"/>
        <v>238000</v>
      </c>
    </row>
    <row r="19" spans="1:12" ht="30" customHeight="1" x14ac:dyDescent="0.25">
      <c r="A19" s="18">
        <f t="shared" si="2"/>
        <v>14</v>
      </c>
      <c r="B19" s="3" t="s">
        <v>34</v>
      </c>
      <c r="C19" s="18">
        <v>1</v>
      </c>
      <c r="D19" s="5" t="s">
        <v>149</v>
      </c>
      <c r="E19" s="18">
        <v>100000</v>
      </c>
      <c r="F19" s="5" t="s">
        <v>196</v>
      </c>
      <c r="G19" s="18">
        <v>133000</v>
      </c>
      <c r="H19" s="27" t="s">
        <v>127</v>
      </c>
      <c r="I19" s="14">
        <v>130000</v>
      </c>
      <c r="J19" s="9">
        <v>133000</v>
      </c>
      <c r="K19" s="56">
        <f t="shared" si="3"/>
        <v>133000</v>
      </c>
      <c r="L19" s="55">
        <f t="shared" si="1"/>
        <v>158270</v>
      </c>
    </row>
    <row r="20" spans="1:12" ht="26.25" x14ac:dyDescent="0.25">
      <c r="A20" s="18">
        <f t="shared" si="2"/>
        <v>15</v>
      </c>
      <c r="B20" s="61" t="s">
        <v>35</v>
      </c>
      <c r="C20" s="18">
        <v>3</v>
      </c>
      <c r="D20" s="5" t="s">
        <v>105</v>
      </c>
      <c r="E20" s="18">
        <v>3100</v>
      </c>
      <c r="F20" s="5" t="s">
        <v>116</v>
      </c>
      <c r="G20" s="18">
        <v>3600</v>
      </c>
      <c r="H20" s="5" t="s">
        <v>117</v>
      </c>
      <c r="I20" s="18">
        <v>2500</v>
      </c>
      <c r="J20" s="9">
        <v>3600</v>
      </c>
      <c r="K20" s="56">
        <f t="shared" si="3"/>
        <v>10800</v>
      </c>
      <c r="L20" s="55">
        <f t="shared" si="1"/>
        <v>12852</v>
      </c>
    </row>
    <row r="21" spans="1:12" ht="39" x14ac:dyDescent="0.25">
      <c r="A21" s="18">
        <f t="shared" si="2"/>
        <v>16</v>
      </c>
      <c r="B21" s="62" t="s">
        <v>36</v>
      </c>
      <c r="C21" s="18">
        <v>3</v>
      </c>
      <c r="D21" s="5" t="s">
        <v>113</v>
      </c>
      <c r="E21" s="18">
        <v>2950</v>
      </c>
      <c r="F21" s="5" t="s">
        <v>114</v>
      </c>
      <c r="G21" s="18">
        <v>1900</v>
      </c>
      <c r="H21" s="5" t="s">
        <v>115</v>
      </c>
      <c r="I21" s="18">
        <v>1400</v>
      </c>
      <c r="J21" s="9">
        <v>2950</v>
      </c>
      <c r="K21" s="56">
        <f t="shared" si="3"/>
        <v>8850</v>
      </c>
      <c r="L21" s="55">
        <f t="shared" si="1"/>
        <v>10531.5</v>
      </c>
    </row>
    <row r="22" spans="1:12" ht="39" x14ac:dyDescent="0.25">
      <c r="A22" s="18">
        <f t="shared" si="2"/>
        <v>17</v>
      </c>
      <c r="B22" s="3" t="s">
        <v>38</v>
      </c>
      <c r="C22" s="18">
        <v>1</v>
      </c>
      <c r="D22" s="5" t="s">
        <v>138</v>
      </c>
      <c r="E22" s="18">
        <v>333000</v>
      </c>
      <c r="F22" s="27" t="s">
        <v>127</v>
      </c>
      <c r="G22" s="14">
        <v>350000</v>
      </c>
      <c r="H22" s="25" t="s">
        <v>182</v>
      </c>
      <c r="I22" s="12">
        <v>440000</v>
      </c>
      <c r="J22" s="9">
        <v>440000</v>
      </c>
      <c r="K22" s="56">
        <f t="shared" si="3"/>
        <v>440000</v>
      </c>
      <c r="L22" s="55">
        <f t="shared" si="1"/>
        <v>523600</v>
      </c>
    </row>
    <row r="23" spans="1:12" ht="26.25" x14ac:dyDescent="0.25">
      <c r="A23" s="18">
        <f t="shared" si="2"/>
        <v>18</v>
      </c>
      <c r="B23" s="3" t="s">
        <v>39</v>
      </c>
      <c r="C23" s="18">
        <v>3</v>
      </c>
      <c r="D23" s="5" t="s">
        <v>107</v>
      </c>
      <c r="E23" s="18">
        <v>37500</v>
      </c>
      <c r="F23" s="5" t="s">
        <v>108</v>
      </c>
      <c r="G23" s="18">
        <v>40000</v>
      </c>
      <c r="H23" s="5" t="s">
        <v>103</v>
      </c>
      <c r="I23" s="18">
        <v>28000</v>
      </c>
      <c r="J23" s="9">
        <v>40000</v>
      </c>
      <c r="K23" s="56">
        <f t="shared" si="3"/>
        <v>120000</v>
      </c>
      <c r="L23" s="55">
        <f t="shared" si="1"/>
        <v>142800</v>
      </c>
    </row>
    <row r="24" spans="1:12" ht="39" x14ac:dyDescent="0.25">
      <c r="A24" s="18">
        <f t="shared" si="2"/>
        <v>19</v>
      </c>
      <c r="B24" s="60" t="s">
        <v>40</v>
      </c>
      <c r="C24" s="18">
        <v>1</v>
      </c>
      <c r="D24" s="5" t="s">
        <v>149</v>
      </c>
      <c r="E24" s="18">
        <v>16000</v>
      </c>
      <c r="F24" s="25" t="s">
        <v>113</v>
      </c>
      <c r="G24" s="12">
        <v>30000</v>
      </c>
      <c r="H24" s="27" t="s">
        <v>127</v>
      </c>
      <c r="I24" s="14">
        <v>22000</v>
      </c>
      <c r="J24" s="9">
        <v>30000</v>
      </c>
      <c r="K24" s="56">
        <f t="shared" si="3"/>
        <v>30000</v>
      </c>
      <c r="L24" s="55">
        <f t="shared" si="1"/>
        <v>35700</v>
      </c>
    </row>
    <row r="25" spans="1:12" ht="45" customHeight="1" x14ac:dyDescent="0.25">
      <c r="A25" s="18">
        <f>A24+1</f>
        <v>20</v>
      </c>
      <c r="B25" s="3" t="s">
        <v>41</v>
      </c>
      <c r="C25" s="18">
        <v>1</v>
      </c>
      <c r="D25" s="5" t="s">
        <v>132</v>
      </c>
      <c r="E25" s="18">
        <v>6000</v>
      </c>
      <c r="F25" s="5" t="s">
        <v>133</v>
      </c>
      <c r="G25" s="18">
        <v>13000</v>
      </c>
      <c r="H25" s="5" t="s">
        <v>134</v>
      </c>
      <c r="I25" s="18">
        <v>9250</v>
      </c>
      <c r="J25" s="9">
        <v>13000</v>
      </c>
      <c r="K25" s="56">
        <f t="shared" si="3"/>
        <v>13000</v>
      </c>
      <c r="L25" s="55">
        <f t="shared" si="1"/>
        <v>15470</v>
      </c>
    </row>
    <row r="26" spans="1:12" ht="26.25" x14ac:dyDescent="0.25">
      <c r="A26" s="18">
        <f t="shared" si="2"/>
        <v>21</v>
      </c>
      <c r="B26" s="3" t="s">
        <v>42</v>
      </c>
      <c r="C26" s="18">
        <v>1</v>
      </c>
      <c r="D26" s="5" t="s">
        <v>148</v>
      </c>
      <c r="E26" s="18">
        <v>150000</v>
      </c>
      <c r="F26" s="27" t="s">
        <v>127</v>
      </c>
      <c r="G26" s="14">
        <v>500000</v>
      </c>
      <c r="H26" s="26"/>
      <c r="I26" s="10"/>
      <c r="J26" s="9">
        <v>500000</v>
      </c>
      <c r="K26" s="56">
        <f t="shared" si="3"/>
        <v>500000</v>
      </c>
      <c r="L26" s="55">
        <f t="shared" si="1"/>
        <v>595000</v>
      </c>
    </row>
    <row r="27" spans="1:12" ht="26.25" x14ac:dyDescent="0.25">
      <c r="A27" s="18">
        <f t="shared" si="2"/>
        <v>22</v>
      </c>
      <c r="B27" s="3" t="s">
        <v>43</v>
      </c>
      <c r="C27" s="18">
        <v>1</v>
      </c>
      <c r="D27" s="5" t="s">
        <v>142</v>
      </c>
      <c r="E27" s="18">
        <v>380000</v>
      </c>
      <c r="F27" s="5" t="s">
        <v>147</v>
      </c>
      <c r="G27" s="18">
        <v>83000</v>
      </c>
      <c r="H27" s="5" t="s">
        <v>148</v>
      </c>
      <c r="I27" s="18">
        <v>60000</v>
      </c>
      <c r="J27" s="9">
        <v>380000</v>
      </c>
      <c r="K27" s="56">
        <f t="shared" si="3"/>
        <v>380000</v>
      </c>
      <c r="L27" s="55">
        <f t="shared" si="1"/>
        <v>452200</v>
      </c>
    </row>
    <row r="28" spans="1:12" ht="26.25" x14ac:dyDescent="0.25">
      <c r="A28" s="18">
        <f t="shared" si="2"/>
        <v>23</v>
      </c>
      <c r="B28" s="3" t="s">
        <v>44</v>
      </c>
      <c r="C28" s="18">
        <v>1</v>
      </c>
      <c r="D28" s="5" t="s">
        <v>148</v>
      </c>
      <c r="E28" s="18">
        <v>500000</v>
      </c>
      <c r="F28" s="27" t="s">
        <v>127</v>
      </c>
      <c r="G28" s="14">
        <v>330000</v>
      </c>
      <c r="H28" s="26"/>
      <c r="I28" s="10"/>
      <c r="J28" s="9">
        <v>500000</v>
      </c>
      <c r="K28" s="56">
        <f t="shared" si="3"/>
        <v>500000</v>
      </c>
      <c r="L28" s="55">
        <f t="shared" si="1"/>
        <v>595000</v>
      </c>
    </row>
    <row r="29" spans="1:12" ht="26.25" x14ac:dyDescent="0.25">
      <c r="A29" s="18">
        <f t="shared" si="2"/>
        <v>24</v>
      </c>
      <c r="B29" s="3" t="s">
        <v>45</v>
      </c>
      <c r="C29" s="18">
        <v>1</v>
      </c>
      <c r="D29" s="5" t="s">
        <v>127</v>
      </c>
      <c r="E29" s="18">
        <v>47000</v>
      </c>
      <c r="F29" s="5" t="s">
        <v>123</v>
      </c>
      <c r="G29" s="18">
        <v>60000</v>
      </c>
      <c r="H29" s="5" t="s">
        <v>148</v>
      </c>
      <c r="I29" s="18">
        <v>50000</v>
      </c>
      <c r="J29" s="9">
        <v>60000</v>
      </c>
      <c r="K29" s="56">
        <f t="shared" si="3"/>
        <v>60000</v>
      </c>
      <c r="L29" s="55">
        <f t="shared" si="1"/>
        <v>71400</v>
      </c>
    </row>
    <row r="30" spans="1:12" ht="26.25" x14ac:dyDescent="0.25">
      <c r="A30" s="18">
        <f t="shared" si="2"/>
        <v>25</v>
      </c>
      <c r="B30" s="5" t="s">
        <v>10</v>
      </c>
      <c r="C30" s="18">
        <v>1</v>
      </c>
      <c r="D30" s="5" t="s">
        <v>145</v>
      </c>
      <c r="E30" s="18">
        <v>20000</v>
      </c>
      <c r="F30" s="5" t="s">
        <v>125</v>
      </c>
      <c r="G30" s="18">
        <v>95000</v>
      </c>
      <c r="H30" s="27" t="s">
        <v>127</v>
      </c>
      <c r="I30" s="14">
        <v>8000</v>
      </c>
      <c r="J30" s="9">
        <v>95000</v>
      </c>
      <c r="K30" s="56">
        <f t="shared" si="3"/>
        <v>95000</v>
      </c>
      <c r="L30" s="55">
        <f t="shared" si="1"/>
        <v>113050</v>
      </c>
    </row>
    <row r="31" spans="1:12" ht="39" x14ac:dyDescent="0.25">
      <c r="A31" s="18">
        <f t="shared" si="2"/>
        <v>26</v>
      </c>
      <c r="B31" s="5" t="s">
        <v>139</v>
      </c>
      <c r="C31" s="18">
        <v>1</v>
      </c>
      <c r="D31" s="5" t="s">
        <v>198</v>
      </c>
      <c r="E31" s="18">
        <v>19000</v>
      </c>
      <c r="F31" s="5" t="s">
        <v>121</v>
      </c>
      <c r="G31" s="18">
        <v>2100</v>
      </c>
      <c r="H31" s="5" t="s">
        <v>120</v>
      </c>
      <c r="I31" s="18">
        <v>27000</v>
      </c>
      <c r="J31" s="9">
        <v>27000</v>
      </c>
      <c r="K31" s="56">
        <f t="shared" si="3"/>
        <v>27000</v>
      </c>
      <c r="L31" s="55">
        <f t="shared" si="1"/>
        <v>32130</v>
      </c>
    </row>
    <row r="32" spans="1:12" ht="38.25" x14ac:dyDescent="0.25">
      <c r="A32" s="18">
        <f t="shared" si="2"/>
        <v>27</v>
      </c>
      <c r="B32" s="3" t="s">
        <v>47</v>
      </c>
      <c r="C32" s="18">
        <v>1</v>
      </c>
      <c r="D32" s="5" t="s">
        <v>99</v>
      </c>
      <c r="E32" s="18">
        <v>95000</v>
      </c>
      <c r="F32" s="5" t="s">
        <v>196</v>
      </c>
      <c r="G32" s="18">
        <v>65000</v>
      </c>
      <c r="H32" s="27" t="s">
        <v>127</v>
      </c>
      <c r="I32" s="14">
        <v>52000</v>
      </c>
      <c r="J32" s="9">
        <v>95000</v>
      </c>
      <c r="K32" s="56">
        <f t="shared" si="3"/>
        <v>95000</v>
      </c>
      <c r="L32" s="55">
        <f t="shared" si="1"/>
        <v>113050</v>
      </c>
    </row>
    <row r="33" spans="1:12" ht="38.25" x14ac:dyDescent="0.25">
      <c r="A33" s="18">
        <f t="shared" si="2"/>
        <v>28</v>
      </c>
      <c r="B33" s="3" t="s">
        <v>48</v>
      </c>
      <c r="C33" s="18">
        <v>1</v>
      </c>
      <c r="D33" s="5" t="s">
        <v>99</v>
      </c>
      <c r="E33" s="18">
        <v>225000</v>
      </c>
      <c r="F33" s="5" t="s">
        <v>127</v>
      </c>
      <c r="G33" s="18">
        <v>90000</v>
      </c>
      <c r="H33" s="25" t="s">
        <v>196</v>
      </c>
      <c r="I33" s="12">
        <v>142000</v>
      </c>
      <c r="J33" s="9">
        <v>225000</v>
      </c>
      <c r="K33" s="56">
        <f t="shared" si="3"/>
        <v>225000</v>
      </c>
      <c r="L33" s="55">
        <f t="shared" si="1"/>
        <v>267750</v>
      </c>
    </row>
    <row r="34" spans="1:12" ht="26.25" x14ac:dyDescent="0.25">
      <c r="A34" s="18">
        <f t="shared" si="2"/>
        <v>29</v>
      </c>
      <c r="B34" s="3" t="s">
        <v>49</v>
      </c>
      <c r="C34" s="18">
        <v>1</v>
      </c>
      <c r="D34" s="5" t="s">
        <v>99</v>
      </c>
      <c r="E34" s="18">
        <v>190000</v>
      </c>
      <c r="F34" s="5" t="s">
        <v>127</v>
      </c>
      <c r="G34" s="18">
        <v>450000</v>
      </c>
      <c r="H34" s="26"/>
      <c r="I34" s="10"/>
      <c r="J34" s="9">
        <v>450000</v>
      </c>
      <c r="K34" s="56">
        <f t="shared" si="3"/>
        <v>450000</v>
      </c>
      <c r="L34" s="55">
        <f t="shared" si="1"/>
        <v>535500</v>
      </c>
    </row>
    <row r="35" spans="1:12" ht="26.25" x14ac:dyDescent="0.25">
      <c r="A35" s="18">
        <f t="shared" si="2"/>
        <v>30</v>
      </c>
      <c r="B35" s="3" t="s">
        <v>50</v>
      </c>
      <c r="C35" s="18">
        <v>1</v>
      </c>
      <c r="D35" s="5" t="s">
        <v>99</v>
      </c>
      <c r="E35" s="18">
        <v>25000</v>
      </c>
      <c r="F35" s="5" t="s">
        <v>127</v>
      </c>
      <c r="G35" s="18">
        <v>38000</v>
      </c>
      <c r="H35" s="25" t="s">
        <v>196</v>
      </c>
      <c r="I35" s="12">
        <v>46000</v>
      </c>
      <c r="J35" s="9">
        <v>46000</v>
      </c>
      <c r="K35" s="56">
        <f t="shared" si="3"/>
        <v>46000</v>
      </c>
      <c r="L35" s="55">
        <f t="shared" si="1"/>
        <v>54740</v>
      </c>
    </row>
    <row r="36" spans="1:12" ht="26.25" x14ac:dyDescent="0.25">
      <c r="A36" s="18">
        <f t="shared" si="2"/>
        <v>31</v>
      </c>
      <c r="B36" s="3" t="s">
        <v>51</v>
      </c>
      <c r="C36" s="18">
        <v>1</v>
      </c>
      <c r="D36" s="5" t="s">
        <v>99</v>
      </c>
      <c r="E36" s="18">
        <v>25000</v>
      </c>
      <c r="F36" s="5" t="s">
        <v>127</v>
      </c>
      <c r="G36" s="18">
        <v>60000</v>
      </c>
      <c r="H36" s="25" t="s">
        <v>196</v>
      </c>
      <c r="I36" s="12">
        <v>45000</v>
      </c>
      <c r="J36" s="9">
        <v>60000</v>
      </c>
      <c r="K36" s="56">
        <f t="shared" si="3"/>
        <v>60000</v>
      </c>
      <c r="L36" s="55">
        <f t="shared" si="1"/>
        <v>71400</v>
      </c>
    </row>
    <row r="37" spans="1:12" ht="26.25" x14ac:dyDescent="0.25">
      <c r="A37" s="18">
        <f t="shared" si="2"/>
        <v>32</v>
      </c>
      <c r="B37" s="3" t="s">
        <v>52</v>
      </c>
      <c r="C37" s="18">
        <v>1</v>
      </c>
      <c r="D37" s="5" t="s">
        <v>99</v>
      </c>
      <c r="E37" s="18">
        <v>175000</v>
      </c>
      <c r="F37" s="5" t="s">
        <v>127</v>
      </c>
      <c r="G37" s="18">
        <v>90000</v>
      </c>
      <c r="H37" s="26"/>
      <c r="I37" s="10"/>
      <c r="J37" s="9">
        <v>175000</v>
      </c>
      <c r="K37" s="56">
        <f t="shared" si="3"/>
        <v>175000</v>
      </c>
      <c r="L37" s="55">
        <f t="shared" si="1"/>
        <v>208250</v>
      </c>
    </row>
    <row r="38" spans="1:12" ht="26.25" x14ac:dyDescent="0.25">
      <c r="A38" s="18">
        <f t="shared" si="2"/>
        <v>33</v>
      </c>
      <c r="B38" s="3" t="s">
        <v>53</v>
      </c>
      <c r="C38" s="18">
        <v>1</v>
      </c>
      <c r="D38" s="5" t="s">
        <v>99</v>
      </c>
      <c r="E38" s="18">
        <v>71000</v>
      </c>
      <c r="F38" s="5" t="s">
        <v>120</v>
      </c>
      <c r="G38" s="18">
        <v>50000</v>
      </c>
      <c r="H38" s="25" t="s">
        <v>127</v>
      </c>
      <c r="I38" s="12">
        <v>90000</v>
      </c>
      <c r="J38" s="9">
        <v>90000</v>
      </c>
      <c r="K38" s="56">
        <f t="shared" si="3"/>
        <v>90000</v>
      </c>
      <c r="L38" s="55">
        <f t="shared" si="1"/>
        <v>107100</v>
      </c>
    </row>
    <row r="39" spans="1:12" ht="26.25" x14ac:dyDescent="0.25">
      <c r="A39" s="18">
        <f t="shared" si="2"/>
        <v>34</v>
      </c>
      <c r="B39" s="60" t="s">
        <v>54</v>
      </c>
      <c r="C39" s="18">
        <v>1</v>
      </c>
      <c r="D39" s="5" t="s">
        <v>99</v>
      </c>
      <c r="E39" s="18">
        <v>33000</v>
      </c>
      <c r="F39" s="5" t="s">
        <v>142</v>
      </c>
      <c r="G39" s="18">
        <v>55000</v>
      </c>
      <c r="H39" s="5" t="s">
        <v>127</v>
      </c>
      <c r="I39" s="18">
        <v>42000</v>
      </c>
      <c r="J39" s="9">
        <v>55000</v>
      </c>
      <c r="K39" s="56">
        <f t="shared" si="3"/>
        <v>55000</v>
      </c>
      <c r="L39" s="55">
        <f t="shared" si="1"/>
        <v>65450</v>
      </c>
    </row>
    <row r="40" spans="1:12" ht="63.75" x14ac:dyDescent="0.25">
      <c r="A40" s="18">
        <f t="shared" si="2"/>
        <v>35</v>
      </c>
      <c r="B40" s="3" t="s">
        <v>203</v>
      </c>
      <c r="C40" s="18">
        <v>1</v>
      </c>
      <c r="D40" s="5" t="s">
        <v>138</v>
      </c>
      <c r="E40" s="18">
        <v>290000</v>
      </c>
      <c r="F40" s="25" t="s">
        <v>127</v>
      </c>
      <c r="G40" s="12">
        <v>685000</v>
      </c>
      <c r="H40" s="25" t="s">
        <v>184</v>
      </c>
      <c r="I40" s="12">
        <v>710000</v>
      </c>
      <c r="J40" s="9">
        <v>710000</v>
      </c>
      <c r="K40" s="56">
        <f t="shared" si="3"/>
        <v>710000</v>
      </c>
      <c r="L40" s="55">
        <f t="shared" si="1"/>
        <v>844900</v>
      </c>
    </row>
    <row r="41" spans="1:12" x14ac:dyDescent="0.25">
      <c r="A41" s="18">
        <f>A40+1</f>
        <v>36</v>
      </c>
      <c r="B41" s="3" t="s">
        <v>56</v>
      </c>
      <c r="C41" s="18">
        <v>1</v>
      </c>
      <c r="D41" s="5" t="s">
        <v>140</v>
      </c>
      <c r="E41" s="18">
        <v>33000</v>
      </c>
      <c r="F41" s="5" t="s">
        <v>141</v>
      </c>
      <c r="G41" s="18">
        <v>25000</v>
      </c>
      <c r="H41" s="25" t="s">
        <v>146</v>
      </c>
      <c r="I41" s="12">
        <v>60000</v>
      </c>
      <c r="J41" s="9">
        <v>60000</v>
      </c>
      <c r="K41" s="56">
        <f t="shared" si="3"/>
        <v>60000</v>
      </c>
      <c r="L41" s="55">
        <f t="shared" si="1"/>
        <v>71400</v>
      </c>
    </row>
    <row r="42" spans="1:12" ht="26.25" x14ac:dyDescent="0.25">
      <c r="A42" s="18">
        <f t="shared" si="2"/>
        <v>37</v>
      </c>
      <c r="B42" s="3" t="s">
        <v>57</v>
      </c>
      <c r="C42" s="18">
        <v>3</v>
      </c>
      <c r="D42" s="5" t="s">
        <v>111</v>
      </c>
      <c r="E42" s="18">
        <v>1550</v>
      </c>
      <c r="F42" s="5" t="s">
        <v>112</v>
      </c>
      <c r="G42" s="18">
        <v>2950</v>
      </c>
      <c r="H42" s="25" t="s">
        <v>127</v>
      </c>
      <c r="I42" s="12">
        <v>18000</v>
      </c>
      <c r="J42" s="9">
        <v>18000</v>
      </c>
      <c r="K42" s="56">
        <f>C42*J42</f>
        <v>54000</v>
      </c>
      <c r="L42" s="55">
        <f t="shared" si="1"/>
        <v>64260</v>
      </c>
    </row>
    <row r="43" spans="1:12" ht="26.25" x14ac:dyDescent="0.25">
      <c r="A43" s="18">
        <f t="shared" si="2"/>
        <v>38</v>
      </c>
      <c r="B43" s="60" t="s">
        <v>58</v>
      </c>
      <c r="C43" s="18">
        <v>1</v>
      </c>
      <c r="D43" s="5" t="s">
        <v>146</v>
      </c>
      <c r="E43" s="18">
        <v>110000</v>
      </c>
      <c r="F43" s="25" t="s">
        <v>127</v>
      </c>
      <c r="G43" s="12">
        <v>145000</v>
      </c>
      <c r="H43" s="25" t="s">
        <v>196</v>
      </c>
      <c r="I43" s="12">
        <v>100000</v>
      </c>
      <c r="J43" s="9">
        <v>145000</v>
      </c>
      <c r="K43" s="56">
        <f t="shared" si="3"/>
        <v>145000</v>
      </c>
      <c r="L43" s="55">
        <f t="shared" si="1"/>
        <v>172550</v>
      </c>
    </row>
    <row r="44" spans="1:12" ht="63" customHeight="1" x14ac:dyDescent="0.25">
      <c r="A44" s="18">
        <f>A43+1</f>
        <v>39</v>
      </c>
      <c r="B44" s="63" t="s">
        <v>204</v>
      </c>
      <c r="C44" s="18">
        <v>1</v>
      </c>
      <c r="D44" s="5" t="s">
        <v>138</v>
      </c>
      <c r="E44" s="18">
        <v>333000</v>
      </c>
      <c r="F44" s="5" t="s">
        <v>127</v>
      </c>
      <c r="G44" s="18">
        <v>490000</v>
      </c>
      <c r="H44" s="5" t="s">
        <v>182</v>
      </c>
      <c r="I44" s="18">
        <v>600000</v>
      </c>
      <c r="J44" s="9">
        <v>600000</v>
      </c>
      <c r="K44" s="56">
        <f t="shared" si="3"/>
        <v>600000</v>
      </c>
      <c r="L44" s="55">
        <f t="shared" si="1"/>
        <v>714000</v>
      </c>
    </row>
    <row r="45" spans="1:12" ht="26.25" x14ac:dyDescent="0.25">
      <c r="A45" s="18">
        <f t="shared" si="2"/>
        <v>40</v>
      </c>
      <c r="B45" s="3" t="s">
        <v>60</v>
      </c>
      <c r="C45" s="18">
        <v>2</v>
      </c>
      <c r="D45" s="5" t="s">
        <v>127</v>
      </c>
      <c r="E45" s="18">
        <v>31000</v>
      </c>
      <c r="F45" s="5" t="s">
        <v>114</v>
      </c>
      <c r="G45" s="18">
        <v>12000</v>
      </c>
      <c r="H45" s="5" t="s">
        <v>106</v>
      </c>
      <c r="I45" s="18">
        <v>6000</v>
      </c>
      <c r="J45" s="9">
        <v>12000</v>
      </c>
      <c r="K45" s="56">
        <f t="shared" si="3"/>
        <v>24000</v>
      </c>
      <c r="L45" s="55">
        <f t="shared" si="1"/>
        <v>28560</v>
      </c>
    </row>
    <row r="46" spans="1:12" ht="40.5" customHeight="1" x14ac:dyDescent="0.25">
      <c r="A46" s="18">
        <f t="shared" si="2"/>
        <v>41</v>
      </c>
      <c r="B46" s="3" t="s">
        <v>64</v>
      </c>
      <c r="C46" s="18">
        <v>2</v>
      </c>
      <c r="D46" s="5" t="s">
        <v>104</v>
      </c>
      <c r="E46" s="18">
        <v>3190</v>
      </c>
      <c r="F46" s="5" t="s">
        <v>127</v>
      </c>
      <c r="G46" s="18">
        <v>4500</v>
      </c>
      <c r="H46" s="5" t="s">
        <v>103</v>
      </c>
      <c r="I46" s="18">
        <v>3580</v>
      </c>
      <c r="J46" s="9">
        <v>4500</v>
      </c>
      <c r="K46" s="56">
        <f t="shared" si="3"/>
        <v>9000</v>
      </c>
      <c r="L46" s="55">
        <f t="shared" si="1"/>
        <v>10710</v>
      </c>
    </row>
    <row r="47" spans="1:12" ht="26.25" x14ac:dyDescent="0.25">
      <c r="A47" s="18">
        <f t="shared" si="2"/>
        <v>42</v>
      </c>
      <c r="B47" s="3" t="s">
        <v>61</v>
      </c>
      <c r="C47" s="18">
        <v>1</v>
      </c>
      <c r="D47" s="5" t="s">
        <v>120</v>
      </c>
      <c r="E47" s="18">
        <v>45000</v>
      </c>
      <c r="F47" s="5" t="s">
        <v>123</v>
      </c>
      <c r="G47" s="18">
        <v>65000</v>
      </c>
      <c r="H47" s="25" t="s">
        <v>127</v>
      </c>
      <c r="I47" s="12">
        <v>96000</v>
      </c>
      <c r="J47" s="9">
        <v>96000</v>
      </c>
      <c r="K47" s="56">
        <f t="shared" si="3"/>
        <v>96000</v>
      </c>
      <c r="L47" s="55">
        <f t="shared" si="1"/>
        <v>114240</v>
      </c>
    </row>
    <row r="48" spans="1:12" ht="26.25" x14ac:dyDescent="0.25">
      <c r="A48" s="18">
        <f t="shared" si="2"/>
        <v>43</v>
      </c>
      <c r="B48" s="3" t="s">
        <v>62</v>
      </c>
      <c r="C48" s="18">
        <v>1</v>
      </c>
      <c r="D48" s="5" t="s">
        <v>154</v>
      </c>
      <c r="E48" s="18">
        <v>33000</v>
      </c>
      <c r="F48" s="5" t="s">
        <v>127</v>
      </c>
      <c r="G48" s="18">
        <v>18500</v>
      </c>
      <c r="H48" s="5" t="s">
        <v>136</v>
      </c>
      <c r="I48" s="18">
        <v>25000</v>
      </c>
      <c r="J48" s="9">
        <v>33000</v>
      </c>
      <c r="K48" s="56">
        <f t="shared" si="3"/>
        <v>33000</v>
      </c>
      <c r="L48" s="55">
        <f t="shared" si="1"/>
        <v>39270</v>
      </c>
    </row>
    <row r="49" spans="1:12" ht="39" x14ac:dyDescent="0.25">
      <c r="A49" s="18">
        <f>A48+1</f>
        <v>44</v>
      </c>
      <c r="B49" s="3" t="s">
        <v>67</v>
      </c>
      <c r="C49" s="18">
        <v>1</v>
      </c>
      <c r="D49" s="5" t="s">
        <v>135</v>
      </c>
      <c r="E49" s="18">
        <v>226000</v>
      </c>
      <c r="F49" s="5" t="s">
        <v>184</v>
      </c>
      <c r="G49" s="18">
        <v>440000</v>
      </c>
      <c r="H49" s="5" t="s">
        <v>182</v>
      </c>
      <c r="I49" s="18">
        <v>442000</v>
      </c>
      <c r="J49" s="9">
        <v>442000</v>
      </c>
      <c r="K49" s="55">
        <f t="shared" si="3"/>
        <v>442000</v>
      </c>
      <c r="L49" s="55">
        <f t="shared" si="1"/>
        <v>525980</v>
      </c>
    </row>
    <row r="50" spans="1:12" ht="26.25" x14ac:dyDescent="0.25">
      <c r="A50" s="18">
        <f t="shared" si="2"/>
        <v>45</v>
      </c>
      <c r="B50" s="61" t="s">
        <v>65</v>
      </c>
      <c r="C50" s="18">
        <v>1</v>
      </c>
      <c r="D50" s="5" t="s">
        <v>132</v>
      </c>
      <c r="E50" s="18">
        <v>6000</v>
      </c>
      <c r="F50" s="5" t="s">
        <v>133</v>
      </c>
      <c r="G50" s="18">
        <v>13000</v>
      </c>
      <c r="H50" s="5" t="s">
        <v>134</v>
      </c>
      <c r="I50" s="18">
        <v>9250</v>
      </c>
      <c r="J50" s="9">
        <v>13000</v>
      </c>
      <c r="K50" s="56">
        <f t="shared" si="3"/>
        <v>13000</v>
      </c>
      <c r="L50" s="55">
        <f t="shared" si="1"/>
        <v>15470</v>
      </c>
    </row>
    <row r="51" spans="1:12" ht="26.25" x14ac:dyDescent="0.25">
      <c r="A51" s="18">
        <f t="shared" si="2"/>
        <v>46</v>
      </c>
      <c r="B51" s="62" t="s">
        <v>66</v>
      </c>
      <c r="C51" s="18">
        <v>1</v>
      </c>
      <c r="D51" s="5" t="s">
        <v>126</v>
      </c>
      <c r="E51" s="18">
        <v>115000</v>
      </c>
      <c r="F51" s="5" t="s">
        <v>125</v>
      </c>
      <c r="G51" s="18">
        <v>34000</v>
      </c>
      <c r="H51" s="26"/>
      <c r="I51" s="10"/>
      <c r="J51" s="9">
        <v>34000</v>
      </c>
      <c r="K51" s="56">
        <f t="shared" si="3"/>
        <v>34000</v>
      </c>
      <c r="L51" s="55">
        <f t="shared" si="1"/>
        <v>40460</v>
      </c>
    </row>
    <row r="52" spans="1:12" ht="26.25" x14ac:dyDescent="0.25">
      <c r="A52" s="18">
        <f>A51+1</f>
        <v>47</v>
      </c>
      <c r="B52" s="3" t="s">
        <v>130</v>
      </c>
      <c r="C52" s="18">
        <v>2</v>
      </c>
      <c r="D52" s="5" t="s">
        <v>127</v>
      </c>
      <c r="E52" s="18">
        <v>53000</v>
      </c>
      <c r="F52" s="5" t="s">
        <v>128</v>
      </c>
      <c r="G52" s="18">
        <v>55000</v>
      </c>
      <c r="H52" s="5" t="s">
        <v>129</v>
      </c>
      <c r="I52" s="18">
        <v>10000</v>
      </c>
      <c r="J52" s="9">
        <v>55000</v>
      </c>
      <c r="K52" s="56">
        <f t="shared" si="3"/>
        <v>110000</v>
      </c>
      <c r="L52" s="55">
        <f t="shared" si="1"/>
        <v>130900</v>
      </c>
    </row>
    <row r="53" spans="1:12" ht="26.25" x14ac:dyDescent="0.25">
      <c r="A53" s="18">
        <f>A52+1</f>
        <v>48</v>
      </c>
      <c r="B53" s="3" t="s">
        <v>68</v>
      </c>
      <c r="C53" s="18">
        <v>1</v>
      </c>
      <c r="D53" s="5" t="s">
        <v>125</v>
      </c>
      <c r="E53" s="18">
        <v>34000</v>
      </c>
      <c r="F53" s="5" t="s">
        <v>126</v>
      </c>
      <c r="G53" s="18">
        <v>91000</v>
      </c>
      <c r="H53" s="25" t="s">
        <v>180</v>
      </c>
      <c r="I53" s="12">
        <v>110000</v>
      </c>
      <c r="J53" s="9">
        <v>110000</v>
      </c>
      <c r="K53" s="56">
        <f t="shared" si="3"/>
        <v>110000</v>
      </c>
      <c r="L53" s="55">
        <f t="shared" si="1"/>
        <v>130900</v>
      </c>
    </row>
    <row r="54" spans="1:12" ht="26.25" x14ac:dyDescent="0.25">
      <c r="A54" s="18">
        <f t="shared" si="2"/>
        <v>49</v>
      </c>
      <c r="B54" s="3" t="s">
        <v>69</v>
      </c>
      <c r="C54" s="18">
        <v>1</v>
      </c>
      <c r="D54" s="5" t="s">
        <v>123</v>
      </c>
      <c r="E54" s="18">
        <v>40000</v>
      </c>
      <c r="F54" s="5" t="s">
        <v>124</v>
      </c>
      <c r="G54" s="18">
        <v>76000</v>
      </c>
      <c r="H54" s="25" t="s">
        <v>127</v>
      </c>
      <c r="I54" s="12">
        <v>500000</v>
      </c>
      <c r="J54" s="9">
        <v>500000</v>
      </c>
      <c r="K54" s="56">
        <v>76000</v>
      </c>
      <c r="L54" s="55">
        <f t="shared" si="1"/>
        <v>90440</v>
      </c>
    </row>
    <row r="55" spans="1:12" ht="39" x14ac:dyDescent="0.25">
      <c r="A55" s="18">
        <f t="shared" si="2"/>
        <v>50</v>
      </c>
      <c r="B55" s="3" t="s">
        <v>70</v>
      </c>
      <c r="C55" s="18">
        <v>1</v>
      </c>
      <c r="D55" s="5" t="s">
        <v>118</v>
      </c>
      <c r="E55" s="18">
        <v>175000</v>
      </c>
      <c r="F55" s="5" t="s">
        <v>182</v>
      </c>
      <c r="G55" s="18">
        <v>224000</v>
      </c>
      <c r="H55" s="25" t="s">
        <v>127</v>
      </c>
      <c r="I55" s="12">
        <v>250000</v>
      </c>
      <c r="J55" s="9">
        <v>250000</v>
      </c>
      <c r="K55" s="56">
        <f t="shared" si="3"/>
        <v>250000</v>
      </c>
      <c r="L55" s="55">
        <f t="shared" si="1"/>
        <v>297500</v>
      </c>
    </row>
    <row r="56" spans="1:12" ht="26.25" x14ac:dyDescent="0.25">
      <c r="A56" s="18">
        <f t="shared" si="2"/>
        <v>51</v>
      </c>
      <c r="B56" s="3" t="s">
        <v>71</v>
      </c>
      <c r="C56" s="18">
        <v>1</v>
      </c>
      <c r="D56" s="5" t="s">
        <v>149</v>
      </c>
      <c r="E56" s="18">
        <v>36000</v>
      </c>
      <c r="F56" s="5" t="s">
        <v>122</v>
      </c>
      <c r="G56" s="18">
        <v>20000</v>
      </c>
      <c r="H56" s="25" t="s">
        <v>127</v>
      </c>
      <c r="I56" s="12">
        <v>25000</v>
      </c>
      <c r="J56" s="9">
        <v>36000</v>
      </c>
      <c r="K56" s="56">
        <f t="shared" si="3"/>
        <v>36000</v>
      </c>
      <c r="L56" s="55">
        <f t="shared" si="1"/>
        <v>42840</v>
      </c>
    </row>
    <row r="57" spans="1:12" ht="26.25" x14ac:dyDescent="0.25">
      <c r="A57" s="18">
        <f>A56+1</f>
        <v>52</v>
      </c>
      <c r="B57" s="5" t="s">
        <v>72</v>
      </c>
      <c r="C57" s="18">
        <v>1</v>
      </c>
      <c r="D57" s="5" t="s">
        <v>105</v>
      </c>
      <c r="E57" s="18">
        <v>2500</v>
      </c>
      <c r="F57" s="5" t="s">
        <v>105</v>
      </c>
      <c r="G57" s="18">
        <v>1600</v>
      </c>
      <c r="H57" s="5" t="s">
        <v>106</v>
      </c>
      <c r="I57" s="18">
        <v>1200</v>
      </c>
      <c r="J57" s="9">
        <v>2500</v>
      </c>
      <c r="K57" s="56">
        <f t="shared" si="3"/>
        <v>2500</v>
      </c>
      <c r="L57" s="55">
        <f t="shared" ref="L57:L58" si="4">K57*1.19</f>
        <v>2975</v>
      </c>
    </row>
    <row r="58" spans="1:12" ht="26.25" x14ac:dyDescent="0.25">
      <c r="A58" s="18">
        <f t="shared" ref="A58" si="5">A57+1</f>
        <v>53</v>
      </c>
      <c r="B58" s="5" t="s">
        <v>73</v>
      </c>
      <c r="C58" s="18">
        <v>1</v>
      </c>
      <c r="D58" s="5" t="s">
        <v>109</v>
      </c>
      <c r="E58" s="18">
        <v>4100</v>
      </c>
      <c r="F58" s="5" t="s">
        <v>102</v>
      </c>
      <c r="G58" s="18">
        <v>4100</v>
      </c>
      <c r="H58" s="5" t="s">
        <v>110</v>
      </c>
      <c r="I58" s="18">
        <v>3800</v>
      </c>
      <c r="J58" s="9">
        <v>4100</v>
      </c>
      <c r="K58" s="56">
        <f t="shared" si="3"/>
        <v>4100</v>
      </c>
      <c r="L58" s="55">
        <f t="shared" si="4"/>
        <v>4879</v>
      </c>
    </row>
    <row r="59" spans="1:12" x14ac:dyDescent="0.25">
      <c r="A59" s="18">
        <f>A58+1</f>
        <v>54</v>
      </c>
      <c r="B59" s="5" t="s">
        <v>157</v>
      </c>
      <c r="C59" s="18"/>
      <c r="D59" s="18"/>
      <c r="E59" s="18"/>
      <c r="F59" s="5"/>
      <c r="G59" s="18"/>
      <c r="H59" s="5"/>
      <c r="I59" s="18"/>
      <c r="J59" s="9"/>
      <c r="K59" s="56">
        <f>SUM(K6:K58)</f>
        <v>8986250</v>
      </c>
      <c r="L59" s="56">
        <f>SUM(L6:L58)</f>
        <v>10693637.5</v>
      </c>
    </row>
  </sheetData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FF455-BBE5-4791-942B-883CE2273F4F}">
  <dimension ref="A1:L45"/>
  <sheetViews>
    <sheetView workbookViewId="0">
      <selection activeCell="K8" sqref="K8"/>
    </sheetView>
  </sheetViews>
  <sheetFormatPr defaultRowHeight="15" x14ac:dyDescent="0.25"/>
  <cols>
    <col min="1" max="1" width="4.5703125" style="2" customWidth="1"/>
    <col min="2" max="2" width="16.7109375" style="24" customWidth="1"/>
    <col min="3" max="3" width="9.7109375" style="6" customWidth="1"/>
    <col min="4" max="4" width="10.140625" style="41" customWidth="1"/>
    <col min="5" max="5" width="8.140625" style="2" customWidth="1"/>
    <col min="6" max="6" width="9.7109375" style="41" customWidth="1"/>
    <col min="7" max="7" width="10.28515625" style="2" customWidth="1"/>
    <col min="8" max="8" width="10.5703125" style="41" customWidth="1"/>
    <col min="9" max="9" width="9.140625" style="2"/>
    <col min="10" max="10" width="12.42578125" style="13" customWidth="1"/>
    <col min="11" max="11" width="11.42578125" style="13" customWidth="1"/>
    <col min="12" max="12" width="10.5703125" style="13" customWidth="1"/>
  </cols>
  <sheetData>
    <row r="1" spans="1:12" x14ac:dyDescent="0.25">
      <c r="B1" s="80" t="s">
        <v>200</v>
      </c>
      <c r="C1" s="89"/>
      <c r="D1" s="89"/>
    </row>
    <row r="4" spans="1:12" ht="30" x14ac:dyDescent="0.25">
      <c r="A4" s="23" t="s">
        <v>0</v>
      </c>
      <c r="B4" s="23" t="s">
        <v>19</v>
      </c>
      <c r="C4" s="19" t="s">
        <v>3</v>
      </c>
      <c r="D4" s="90" t="s">
        <v>5</v>
      </c>
      <c r="E4" s="90"/>
      <c r="F4" s="90" t="s">
        <v>4</v>
      </c>
      <c r="G4" s="90"/>
      <c r="H4" s="90" t="s">
        <v>6</v>
      </c>
      <c r="I4" s="90"/>
      <c r="J4" s="42" t="s">
        <v>7</v>
      </c>
      <c r="K4" s="42" t="s">
        <v>160</v>
      </c>
      <c r="L4" s="42" t="s">
        <v>161</v>
      </c>
    </row>
    <row r="5" spans="1:12" ht="30" x14ac:dyDescent="0.25">
      <c r="A5" s="19">
        <v>1</v>
      </c>
      <c r="B5" s="37" t="s">
        <v>96</v>
      </c>
      <c r="C5" s="7">
        <f>D27+D29+D31+D33+D34+D35+D37+D39+D41+D42+D43</f>
        <v>13</v>
      </c>
      <c r="D5" s="23" t="s">
        <v>137</v>
      </c>
      <c r="E5" s="19">
        <v>11000</v>
      </c>
      <c r="F5" s="23" t="s">
        <v>103</v>
      </c>
      <c r="G5" s="19">
        <v>6000</v>
      </c>
      <c r="H5" s="23" t="s">
        <v>127</v>
      </c>
      <c r="I5" s="19">
        <v>5500</v>
      </c>
      <c r="J5" s="22">
        <v>11000</v>
      </c>
      <c r="K5" s="56">
        <f>C5*J5</f>
        <v>143000</v>
      </c>
      <c r="L5" s="22">
        <f>K5*1.19</f>
        <v>170170</v>
      </c>
    </row>
    <row r="6" spans="1:12" ht="30" x14ac:dyDescent="0.25">
      <c r="A6" s="58">
        <f>A5+1</f>
        <v>2</v>
      </c>
      <c r="B6" s="37" t="s">
        <v>97</v>
      </c>
      <c r="C6" s="7">
        <f>D30+D38+D40</f>
        <v>4</v>
      </c>
      <c r="D6" s="23" t="s">
        <v>167</v>
      </c>
      <c r="E6" s="19">
        <v>1600</v>
      </c>
      <c r="F6" s="23" t="s">
        <v>186</v>
      </c>
      <c r="G6" s="19">
        <v>2200</v>
      </c>
      <c r="H6" s="23" t="s">
        <v>187</v>
      </c>
      <c r="I6" s="19">
        <v>2000</v>
      </c>
      <c r="J6" s="22">
        <v>2200</v>
      </c>
      <c r="K6" s="56">
        <f t="shared" ref="K6:K8" si="0">C6*J6</f>
        <v>8800</v>
      </c>
      <c r="L6" s="22">
        <f t="shared" ref="L6:L9" si="1">K6*1.19</f>
        <v>10472</v>
      </c>
    </row>
    <row r="7" spans="1:12" ht="45" x14ac:dyDescent="0.25">
      <c r="A7" s="58">
        <f t="shared" ref="A7:A9" si="2">A6+1</f>
        <v>3</v>
      </c>
      <c r="B7" s="37" t="s">
        <v>98</v>
      </c>
      <c r="C7" s="7">
        <v>1</v>
      </c>
      <c r="D7" s="23" t="s">
        <v>127</v>
      </c>
      <c r="E7" s="19">
        <v>11000</v>
      </c>
      <c r="F7" s="23" t="s">
        <v>103</v>
      </c>
      <c r="G7" s="19">
        <v>6000</v>
      </c>
      <c r="H7" s="23" t="s">
        <v>188</v>
      </c>
      <c r="I7" s="19">
        <v>4000</v>
      </c>
      <c r="J7" s="22">
        <v>11000</v>
      </c>
      <c r="K7" s="56">
        <f t="shared" si="0"/>
        <v>11000</v>
      </c>
      <c r="L7" s="22">
        <f t="shared" si="1"/>
        <v>13090</v>
      </c>
    </row>
    <row r="8" spans="1:12" ht="45" x14ac:dyDescent="0.25">
      <c r="A8" s="58">
        <f t="shared" si="2"/>
        <v>4</v>
      </c>
      <c r="B8" s="38" t="s">
        <v>100</v>
      </c>
      <c r="C8" s="7">
        <v>1</v>
      </c>
      <c r="D8" s="23" t="s">
        <v>158</v>
      </c>
      <c r="E8" s="19">
        <v>7000</v>
      </c>
      <c r="F8" s="23" t="s">
        <v>189</v>
      </c>
      <c r="G8" s="19">
        <v>26000</v>
      </c>
      <c r="H8" s="23" t="s">
        <v>188</v>
      </c>
      <c r="I8" s="19">
        <v>6000</v>
      </c>
      <c r="J8" s="22">
        <v>7000</v>
      </c>
      <c r="K8" s="56">
        <f t="shared" si="0"/>
        <v>7000</v>
      </c>
      <c r="L8" s="22">
        <f t="shared" si="1"/>
        <v>8330</v>
      </c>
    </row>
    <row r="9" spans="1:12" x14ac:dyDescent="0.25">
      <c r="A9" s="58">
        <f t="shared" si="2"/>
        <v>5</v>
      </c>
      <c r="B9" s="38" t="s">
        <v>185</v>
      </c>
      <c r="C9" s="7"/>
      <c r="D9" s="23"/>
      <c r="E9" s="19"/>
      <c r="F9" s="23"/>
      <c r="G9" s="19"/>
      <c r="H9" s="23"/>
      <c r="I9" s="19"/>
      <c r="J9" s="22"/>
      <c r="K9" s="16">
        <f>SUM(K5:K8)</f>
        <v>169800</v>
      </c>
      <c r="L9" s="16">
        <f t="shared" si="1"/>
        <v>202062</v>
      </c>
    </row>
    <row r="10" spans="1:12" x14ac:dyDescent="0.25">
      <c r="A10" s="51"/>
      <c r="B10" s="39"/>
      <c r="C10" s="20"/>
      <c r="D10" s="52"/>
      <c r="E10" s="51"/>
      <c r="F10" s="52"/>
      <c r="G10" s="51"/>
      <c r="H10" s="52"/>
      <c r="I10" s="51"/>
      <c r="J10" s="53"/>
      <c r="K10" s="54"/>
      <c r="L10" s="54"/>
    </row>
    <row r="11" spans="1:12" x14ac:dyDescent="0.25">
      <c r="A11" s="51"/>
      <c r="B11" s="39"/>
      <c r="C11" s="20"/>
      <c r="D11" s="52"/>
      <c r="E11" s="51"/>
      <c r="F11" s="52"/>
      <c r="G11" s="51"/>
      <c r="H11" s="52"/>
      <c r="I11" s="51"/>
      <c r="J11" s="53"/>
      <c r="K11" s="54"/>
      <c r="L11" s="54"/>
    </row>
    <row r="12" spans="1:12" x14ac:dyDescent="0.25">
      <c r="A12" s="51"/>
      <c r="B12" s="39"/>
      <c r="C12" s="20"/>
      <c r="D12" s="52"/>
      <c r="E12" s="51"/>
      <c r="F12" s="52"/>
      <c r="G12" s="51"/>
      <c r="H12" s="52"/>
      <c r="I12" s="51"/>
      <c r="J12" s="53"/>
      <c r="K12" s="54"/>
      <c r="L12" s="54"/>
    </row>
    <row r="13" spans="1:12" x14ac:dyDescent="0.25">
      <c r="A13" s="51"/>
      <c r="B13" s="39"/>
      <c r="C13" s="20"/>
      <c r="D13" s="52"/>
      <c r="E13" s="51"/>
      <c r="F13" s="52"/>
      <c r="G13" s="51"/>
      <c r="H13" s="52"/>
      <c r="I13" s="51"/>
      <c r="J13" s="53"/>
      <c r="K13" s="54"/>
      <c r="L13" s="54"/>
    </row>
    <row r="14" spans="1:12" x14ac:dyDescent="0.25">
      <c r="A14" s="51"/>
      <c r="B14" s="39"/>
      <c r="C14" s="20"/>
      <c r="D14" s="52"/>
      <c r="E14" s="51"/>
      <c r="F14" s="52"/>
      <c r="G14" s="51"/>
      <c r="H14" s="52"/>
      <c r="I14" s="51"/>
      <c r="J14" s="53"/>
      <c r="K14" s="54"/>
      <c r="L14" s="54"/>
    </row>
    <row r="15" spans="1:12" x14ac:dyDescent="0.25">
      <c r="A15" s="51"/>
      <c r="B15" s="39"/>
      <c r="C15" s="20"/>
      <c r="D15" s="52"/>
      <c r="E15" s="51"/>
      <c r="F15" s="52"/>
      <c r="G15" s="51"/>
      <c r="H15" s="52"/>
      <c r="I15" s="51"/>
      <c r="J15" s="53"/>
      <c r="K15" s="54"/>
      <c r="L15" s="54"/>
    </row>
    <row r="16" spans="1:12" x14ac:dyDescent="0.25">
      <c r="A16" s="51"/>
      <c r="B16" s="39"/>
      <c r="C16" s="20"/>
      <c r="D16" s="52"/>
      <c r="E16" s="51"/>
      <c r="F16" s="52"/>
      <c r="G16" s="51"/>
      <c r="H16" s="52"/>
      <c r="I16" s="51"/>
      <c r="J16" s="53"/>
      <c r="K16" s="54"/>
      <c r="L16" s="54"/>
    </row>
    <row r="17" spans="1:12" x14ac:dyDescent="0.25">
      <c r="A17" s="51"/>
      <c r="B17" s="39"/>
      <c r="C17" s="20"/>
      <c r="D17" s="52"/>
      <c r="E17" s="51"/>
      <c r="F17" s="52"/>
      <c r="G17" s="51"/>
      <c r="H17" s="52"/>
      <c r="I17" s="51"/>
      <c r="J17" s="53"/>
      <c r="K17" s="54"/>
      <c r="L17" s="54"/>
    </row>
    <row r="18" spans="1:12" x14ac:dyDescent="0.25">
      <c r="A18" s="51"/>
      <c r="B18" s="39"/>
      <c r="C18" s="20"/>
      <c r="D18" s="52"/>
      <c r="E18" s="51"/>
      <c r="F18" s="52"/>
      <c r="G18" s="51"/>
      <c r="H18" s="52"/>
      <c r="I18" s="51"/>
      <c r="J18" s="53"/>
      <c r="K18" s="54"/>
      <c r="L18" s="54"/>
    </row>
    <row r="19" spans="1:12" x14ac:dyDescent="0.25">
      <c r="A19" s="51"/>
      <c r="B19" s="39"/>
      <c r="C19" s="20"/>
      <c r="D19" s="52"/>
      <c r="E19" s="51"/>
      <c r="F19" s="52"/>
      <c r="G19" s="51"/>
      <c r="H19" s="52"/>
      <c r="I19" s="51"/>
      <c r="J19" s="53"/>
      <c r="K19" s="54"/>
      <c r="L19" s="54"/>
    </row>
    <row r="20" spans="1:12" x14ac:dyDescent="0.25">
      <c r="A20" s="51"/>
      <c r="B20" s="39"/>
      <c r="C20" s="20"/>
      <c r="D20" s="52"/>
      <c r="E20" s="51"/>
      <c r="F20" s="52"/>
      <c r="G20" s="51"/>
      <c r="H20" s="52"/>
      <c r="I20" s="51"/>
      <c r="J20" s="53"/>
      <c r="K20" s="54"/>
      <c r="L20" s="54"/>
    </row>
    <row r="21" spans="1:12" x14ac:dyDescent="0.25">
      <c r="A21" s="51"/>
      <c r="B21" s="39"/>
      <c r="C21" s="20"/>
      <c r="D21" s="52"/>
      <c r="E21" s="51"/>
      <c r="F21" s="52"/>
      <c r="G21" s="51"/>
      <c r="H21" s="52"/>
      <c r="I21" s="51"/>
      <c r="J21" s="53"/>
      <c r="K21" s="54"/>
      <c r="L21" s="54"/>
    </row>
    <row r="22" spans="1:12" x14ac:dyDescent="0.25">
      <c r="A22" s="51"/>
      <c r="B22" s="39"/>
      <c r="C22" s="20"/>
      <c r="D22" s="52"/>
      <c r="E22" s="51"/>
      <c r="F22" s="52"/>
      <c r="G22" s="51"/>
      <c r="H22" s="52"/>
      <c r="I22" s="51"/>
      <c r="J22" s="53"/>
      <c r="K22" s="54"/>
      <c r="L22" s="54"/>
    </row>
    <row r="23" spans="1:12" x14ac:dyDescent="0.25">
      <c r="A23" s="51"/>
      <c r="B23" s="39"/>
      <c r="C23" s="20"/>
      <c r="D23" s="52"/>
      <c r="E23" s="51"/>
      <c r="F23" s="52"/>
      <c r="G23" s="51"/>
      <c r="H23" s="52"/>
      <c r="I23" s="51"/>
      <c r="J23" s="53"/>
      <c r="K23" s="54"/>
      <c r="L23" s="54"/>
    </row>
    <row r="24" spans="1:12" x14ac:dyDescent="0.25">
      <c r="B24" s="39"/>
      <c r="C24" s="20"/>
    </row>
    <row r="26" spans="1:12" x14ac:dyDescent="0.25">
      <c r="A26" s="19" t="s">
        <v>0</v>
      </c>
      <c r="B26" s="23" t="s">
        <v>16</v>
      </c>
      <c r="C26" s="18" t="s">
        <v>2</v>
      </c>
      <c r="D26" s="23" t="s">
        <v>3</v>
      </c>
      <c r="E26" s="90" t="s">
        <v>5</v>
      </c>
      <c r="F26" s="90"/>
      <c r="G26" s="90" t="s">
        <v>4</v>
      </c>
      <c r="H26" s="90"/>
      <c r="I26" s="90" t="s">
        <v>6</v>
      </c>
      <c r="J26" s="90"/>
      <c r="K26" s="22" t="s">
        <v>7</v>
      </c>
    </row>
    <row r="27" spans="1:12" ht="26.25" x14ac:dyDescent="0.25">
      <c r="A27" s="19"/>
      <c r="B27" s="5" t="s">
        <v>17</v>
      </c>
      <c r="C27" s="18" t="s">
        <v>74</v>
      </c>
      <c r="D27" s="23">
        <v>1</v>
      </c>
      <c r="E27" s="19"/>
      <c r="F27" s="23"/>
      <c r="G27" s="19"/>
      <c r="H27" s="23"/>
      <c r="I27" s="19"/>
      <c r="J27" s="22"/>
      <c r="K27" s="22"/>
    </row>
    <row r="28" spans="1:12" ht="26.25" x14ac:dyDescent="0.25">
      <c r="A28" s="19"/>
      <c r="B28" s="5" t="s">
        <v>18</v>
      </c>
      <c r="C28" s="18" t="s">
        <v>74</v>
      </c>
      <c r="D28" s="23">
        <v>1</v>
      </c>
      <c r="E28" s="19"/>
      <c r="F28" s="23"/>
      <c r="G28" s="19"/>
      <c r="H28" s="23"/>
      <c r="I28" s="19"/>
      <c r="J28" s="22"/>
      <c r="K28" s="22"/>
    </row>
    <row r="29" spans="1:12" ht="30" x14ac:dyDescent="0.25">
      <c r="A29" s="19"/>
      <c r="B29" s="23" t="s">
        <v>17</v>
      </c>
      <c r="C29" s="18" t="s">
        <v>31</v>
      </c>
      <c r="D29" s="23">
        <v>1</v>
      </c>
      <c r="E29" s="19"/>
      <c r="F29" s="23"/>
      <c r="G29" s="19"/>
      <c r="H29" s="23"/>
      <c r="I29" s="19"/>
      <c r="J29" s="22"/>
      <c r="K29" s="22"/>
    </row>
    <row r="30" spans="1:12" x14ac:dyDescent="0.25">
      <c r="A30" s="19"/>
      <c r="B30" s="23" t="s">
        <v>75</v>
      </c>
      <c r="C30" s="18" t="s">
        <v>31</v>
      </c>
      <c r="D30" s="23">
        <v>1</v>
      </c>
      <c r="E30" s="19"/>
      <c r="F30" s="23"/>
      <c r="G30" s="19"/>
      <c r="H30" s="23"/>
      <c r="I30" s="19"/>
      <c r="J30" s="22"/>
      <c r="K30" s="22"/>
    </row>
    <row r="31" spans="1:12" ht="30" x14ac:dyDescent="0.25">
      <c r="A31" s="19"/>
      <c r="B31" s="23" t="s">
        <v>17</v>
      </c>
      <c r="C31" s="18" t="s">
        <v>77</v>
      </c>
      <c r="D31" s="23">
        <v>1</v>
      </c>
      <c r="E31" s="19"/>
      <c r="F31" s="23"/>
      <c r="G31" s="19"/>
      <c r="H31" s="23"/>
      <c r="I31" s="19"/>
      <c r="J31" s="22"/>
      <c r="K31" s="22"/>
    </row>
    <row r="32" spans="1:12" x14ac:dyDescent="0.25">
      <c r="A32" s="19"/>
      <c r="B32" s="23" t="s">
        <v>76</v>
      </c>
      <c r="C32" s="18" t="s">
        <v>77</v>
      </c>
      <c r="D32" s="23">
        <v>1</v>
      </c>
      <c r="E32" s="19"/>
      <c r="F32" s="23"/>
      <c r="G32" s="19"/>
      <c r="H32" s="23"/>
      <c r="I32" s="19"/>
      <c r="J32" s="22"/>
      <c r="K32" s="22"/>
    </row>
    <row r="33" spans="1:11" ht="26.25" x14ac:dyDescent="0.25">
      <c r="A33" s="19"/>
      <c r="B33" s="5" t="s">
        <v>17</v>
      </c>
      <c r="C33" s="18" t="s">
        <v>37</v>
      </c>
      <c r="D33" s="23">
        <v>1</v>
      </c>
      <c r="E33" s="19"/>
      <c r="F33" s="23"/>
      <c r="G33" s="19"/>
      <c r="H33" s="23"/>
      <c r="I33" s="19"/>
      <c r="J33" s="22"/>
      <c r="K33" s="22"/>
    </row>
    <row r="34" spans="1:11" ht="30" x14ac:dyDescent="0.25">
      <c r="A34" s="19"/>
      <c r="B34" s="23" t="s">
        <v>17</v>
      </c>
      <c r="C34" s="5" t="s">
        <v>78</v>
      </c>
      <c r="D34" s="23">
        <v>1</v>
      </c>
      <c r="E34" s="19"/>
      <c r="F34" s="23"/>
      <c r="G34" s="19"/>
      <c r="H34" s="23"/>
      <c r="I34" s="19"/>
      <c r="J34" s="22"/>
      <c r="K34" s="22"/>
    </row>
    <row r="35" spans="1:11" ht="30" x14ac:dyDescent="0.25">
      <c r="A35" s="19"/>
      <c r="B35" s="23" t="s">
        <v>17</v>
      </c>
      <c r="C35" s="18" t="s">
        <v>46</v>
      </c>
      <c r="D35" s="23">
        <v>1</v>
      </c>
      <c r="E35" s="19"/>
      <c r="F35" s="23"/>
      <c r="G35" s="19"/>
      <c r="H35" s="23"/>
      <c r="I35" s="19"/>
      <c r="J35" s="22"/>
      <c r="K35" s="22"/>
    </row>
    <row r="36" spans="1:11" ht="30" x14ac:dyDescent="0.25">
      <c r="A36" s="19"/>
      <c r="B36" s="40" t="s">
        <v>89</v>
      </c>
      <c r="C36" s="18" t="s">
        <v>55</v>
      </c>
      <c r="D36" s="23">
        <v>1</v>
      </c>
      <c r="E36" s="19" t="s">
        <v>99</v>
      </c>
      <c r="F36" s="23">
        <v>7000</v>
      </c>
      <c r="G36" s="19"/>
      <c r="H36" s="23"/>
      <c r="I36" s="19"/>
      <c r="J36" s="22"/>
      <c r="K36" s="22"/>
    </row>
    <row r="37" spans="1:11" ht="30" x14ac:dyDescent="0.25">
      <c r="A37" s="19"/>
      <c r="B37" s="23" t="s">
        <v>17</v>
      </c>
      <c r="C37" s="18" t="s">
        <v>59</v>
      </c>
      <c r="D37" s="23">
        <v>1</v>
      </c>
      <c r="E37" s="19"/>
      <c r="F37" s="23"/>
      <c r="G37" s="19"/>
      <c r="H37" s="23"/>
      <c r="I37" s="19"/>
      <c r="J37" s="22"/>
      <c r="K37" s="22"/>
    </row>
    <row r="38" spans="1:11" x14ac:dyDescent="0.25">
      <c r="A38" s="19"/>
      <c r="B38" s="23" t="s">
        <v>75</v>
      </c>
      <c r="C38" s="18" t="s">
        <v>59</v>
      </c>
      <c r="D38" s="23">
        <v>1</v>
      </c>
      <c r="E38" s="19"/>
      <c r="F38" s="23"/>
      <c r="G38" s="19"/>
      <c r="H38" s="23"/>
      <c r="I38" s="19"/>
      <c r="J38" s="22"/>
      <c r="K38" s="22"/>
    </row>
    <row r="39" spans="1:11" ht="30" x14ac:dyDescent="0.25">
      <c r="A39" s="19"/>
      <c r="B39" s="23" t="s">
        <v>17</v>
      </c>
      <c r="C39" s="18" t="s">
        <v>79</v>
      </c>
      <c r="D39" s="23">
        <v>2</v>
      </c>
      <c r="E39" s="19"/>
      <c r="F39" s="23"/>
      <c r="G39" s="19"/>
      <c r="H39" s="23"/>
      <c r="I39" s="19"/>
      <c r="J39" s="22"/>
      <c r="K39" s="22"/>
    </row>
    <row r="40" spans="1:11" x14ac:dyDescent="0.25">
      <c r="A40" s="19"/>
      <c r="B40" s="23" t="s">
        <v>75</v>
      </c>
      <c r="C40" s="18" t="s">
        <v>79</v>
      </c>
      <c r="D40" s="23">
        <v>2</v>
      </c>
      <c r="E40" s="19"/>
      <c r="F40" s="23"/>
      <c r="G40" s="19"/>
      <c r="H40" s="23"/>
      <c r="I40" s="19"/>
      <c r="J40" s="22"/>
      <c r="K40" s="22"/>
    </row>
    <row r="41" spans="1:11" ht="30" x14ac:dyDescent="0.25">
      <c r="A41" s="19"/>
      <c r="B41" s="23" t="s">
        <v>17</v>
      </c>
      <c r="C41" s="18" t="s">
        <v>80</v>
      </c>
      <c r="D41" s="23">
        <v>1</v>
      </c>
      <c r="E41" s="19"/>
      <c r="F41" s="23"/>
      <c r="G41" s="19"/>
      <c r="H41" s="23"/>
      <c r="I41" s="19"/>
      <c r="J41" s="22"/>
      <c r="K41" s="22"/>
    </row>
    <row r="42" spans="1:11" ht="30" x14ac:dyDescent="0.25">
      <c r="A42" s="19"/>
      <c r="B42" s="23" t="s">
        <v>17</v>
      </c>
      <c r="C42" s="18" t="s">
        <v>81</v>
      </c>
      <c r="D42" s="23">
        <v>2</v>
      </c>
      <c r="E42" s="19"/>
      <c r="F42" s="23"/>
      <c r="G42" s="19"/>
      <c r="H42" s="23"/>
      <c r="I42" s="19"/>
      <c r="J42" s="22"/>
      <c r="K42" s="22"/>
    </row>
    <row r="43" spans="1:11" ht="30" x14ac:dyDescent="0.25">
      <c r="A43" s="19"/>
      <c r="B43" s="23" t="s">
        <v>17</v>
      </c>
      <c r="C43" s="18" t="s">
        <v>82</v>
      </c>
      <c r="D43" s="23">
        <v>1</v>
      </c>
      <c r="E43" s="19"/>
      <c r="F43" s="23"/>
      <c r="G43" s="19"/>
      <c r="H43" s="23"/>
      <c r="I43" s="19"/>
      <c r="J43" s="22"/>
      <c r="K43" s="22"/>
    </row>
    <row r="44" spans="1:11" x14ac:dyDescent="0.25">
      <c r="A44" s="19"/>
      <c r="B44" s="23"/>
      <c r="C44" s="18"/>
      <c r="D44" s="23">
        <f>SUM(D27:D43)</f>
        <v>20</v>
      </c>
      <c r="E44" s="19"/>
      <c r="F44" s="23"/>
      <c r="G44" s="19"/>
      <c r="H44" s="23"/>
      <c r="I44" s="19"/>
      <c r="J44" s="22"/>
      <c r="K44" s="22"/>
    </row>
    <row r="45" spans="1:11" x14ac:dyDescent="0.25">
      <c r="A45" s="19"/>
      <c r="B45" s="23"/>
      <c r="C45" s="18"/>
      <c r="D45" s="23"/>
      <c r="E45" s="19"/>
      <c r="F45" s="23"/>
      <c r="G45" s="19"/>
      <c r="H45" s="23"/>
      <c r="I45" s="19"/>
      <c r="J45" s="22"/>
      <c r="K45" s="22"/>
    </row>
  </sheetData>
  <mergeCells count="7">
    <mergeCell ref="B1:D1"/>
    <mergeCell ref="E26:F26"/>
    <mergeCell ref="G26:H26"/>
    <mergeCell ref="I26:J26"/>
    <mergeCell ref="D4:E4"/>
    <mergeCell ref="F4:G4"/>
    <mergeCell ref="H4:I4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732AE-DBE2-45C0-B801-D3DF274E5FA9}">
  <dimension ref="A1:L58"/>
  <sheetViews>
    <sheetView workbookViewId="0">
      <selection activeCell="J9" sqref="J9"/>
    </sheetView>
  </sheetViews>
  <sheetFormatPr defaultRowHeight="15" x14ac:dyDescent="0.25"/>
  <cols>
    <col min="1" max="1" width="6.140625" style="2" customWidth="1"/>
    <col min="2" max="2" width="17.85546875" style="2" customWidth="1"/>
    <col min="3" max="3" width="9.140625" style="2" customWidth="1"/>
    <col min="4" max="4" width="8.85546875" style="2" customWidth="1"/>
    <col min="5" max="5" width="8" customWidth="1"/>
    <col min="6" max="6" width="9.42578125" customWidth="1"/>
    <col min="10" max="10" width="13.5703125" style="8" customWidth="1"/>
    <col min="11" max="11" width="11.5703125" style="13" customWidth="1"/>
    <col min="12" max="12" width="15" style="13" customWidth="1"/>
  </cols>
  <sheetData>
    <row r="1" spans="1:12" x14ac:dyDescent="0.25">
      <c r="B1" s="2" t="s">
        <v>20</v>
      </c>
    </row>
    <row r="3" spans="1:12" ht="30" x14ac:dyDescent="0.25">
      <c r="A3" s="23" t="s">
        <v>0</v>
      </c>
      <c r="B3" s="23" t="s">
        <v>19</v>
      </c>
      <c r="C3" s="23" t="s">
        <v>3</v>
      </c>
      <c r="D3" s="91" t="s">
        <v>5</v>
      </c>
      <c r="E3" s="91"/>
      <c r="F3" s="91" t="s">
        <v>4</v>
      </c>
      <c r="G3" s="91"/>
      <c r="H3" s="91" t="s">
        <v>6</v>
      </c>
      <c r="I3" s="91"/>
      <c r="J3" s="42" t="s">
        <v>7</v>
      </c>
      <c r="K3" s="42" t="s">
        <v>160</v>
      </c>
      <c r="L3" s="42" t="s">
        <v>161</v>
      </c>
    </row>
    <row r="4" spans="1:12" ht="26.25" x14ac:dyDescent="0.25">
      <c r="A4" s="23">
        <v>1</v>
      </c>
      <c r="B4" s="37" t="s">
        <v>90</v>
      </c>
      <c r="C4" s="37">
        <f>D52+D48+D45+D42+D39+D32+D29+D26+D23+D19+D16</f>
        <v>22</v>
      </c>
      <c r="D4" s="5" t="s">
        <v>127</v>
      </c>
      <c r="E4" s="5">
        <v>1100</v>
      </c>
      <c r="F4" s="5" t="s">
        <v>159</v>
      </c>
      <c r="G4" s="5">
        <v>1300</v>
      </c>
      <c r="H4" s="5" t="s">
        <v>162</v>
      </c>
      <c r="I4" s="5">
        <v>1200</v>
      </c>
      <c r="J4" s="35">
        <v>1300</v>
      </c>
      <c r="K4" s="44">
        <f>C4*J4</f>
        <v>28600</v>
      </c>
      <c r="L4" s="42">
        <f>K4*1.19</f>
        <v>34034</v>
      </c>
    </row>
    <row r="5" spans="1:12" ht="30" x14ac:dyDescent="0.25">
      <c r="A5" s="23">
        <f>A4+1</f>
        <v>2</v>
      </c>
      <c r="B5" s="37" t="s">
        <v>92</v>
      </c>
      <c r="C5" s="37">
        <f>D17+D20+D25+D28+D31+D36+D41+D43+D47+D51+D54</f>
        <v>29</v>
      </c>
      <c r="D5" s="5" t="s">
        <v>167</v>
      </c>
      <c r="E5" s="5">
        <v>820</v>
      </c>
      <c r="F5" s="5" t="s">
        <v>163</v>
      </c>
      <c r="G5" s="5">
        <v>550</v>
      </c>
      <c r="H5" s="5" t="s">
        <v>164</v>
      </c>
      <c r="I5" s="5">
        <v>650</v>
      </c>
      <c r="J5" s="35">
        <v>820</v>
      </c>
      <c r="K5" s="44">
        <f t="shared" ref="K5:K11" si="0">C5*J5</f>
        <v>23780</v>
      </c>
      <c r="L5" s="42">
        <f t="shared" ref="L5:L12" si="1">K5*1.19</f>
        <v>28298.199999999997</v>
      </c>
    </row>
    <row r="6" spans="1:12" ht="30" x14ac:dyDescent="0.25">
      <c r="A6" s="23">
        <f t="shared" ref="A6:A12" si="2">A5+1</f>
        <v>3</v>
      </c>
      <c r="B6" s="37" t="s">
        <v>91</v>
      </c>
      <c r="C6" s="37">
        <f>D18+D24+D34+D50</f>
        <v>7</v>
      </c>
      <c r="D6" s="5" t="s">
        <v>168</v>
      </c>
      <c r="E6" s="5">
        <v>3200</v>
      </c>
      <c r="F6" s="5" t="s">
        <v>165</v>
      </c>
      <c r="G6" s="5">
        <v>5300</v>
      </c>
      <c r="H6" s="5" t="s">
        <v>166</v>
      </c>
      <c r="I6" s="5">
        <v>3800</v>
      </c>
      <c r="J6" s="35">
        <v>5300</v>
      </c>
      <c r="K6" s="44">
        <f t="shared" si="0"/>
        <v>37100</v>
      </c>
      <c r="L6" s="42">
        <f t="shared" si="1"/>
        <v>44149</v>
      </c>
    </row>
    <row r="7" spans="1:12" ht="30" x14ac:dyDescent="0.25">
      <c r="A7" s="23">
        <f t="shared" si="2"/>
        <v>4</v>
      </c>
      <c r="B7" s="37" t="s">
        <v>93</v>
      </c>
      <c r="C7" s="37">
        <f>D27+D30+D33+D40+D44+D46+D49+D53</f>
        <v>17</v>
      </c>
      <c r="D7" s="5" t="s">
        <v>133</v>
      </c>
      <c r="E7" s="5">
        <v>11000</v>
      </c>
      <c r="F7" s="5" t="s">
        <v>165</v>
      </c>
      <c r="G7" s="5">
        <v>5300</v>
      </c>
      <c r="H7" s="5" t="s">
        <v>166</v>
      </c>
      <c r="I7" s="5">
        <v>3800</v>
      </c>
      <c r="J7" s="35">
        <v>11000</v>
      </c>
      <c r="K7" s="44">
        <f t="shared" si="0"/>
        <v>187000</v>
      </c>
      <c r="L7" s="42">
        <f t="shared" si="1"/>
        <v>222530</v>
      </c>
    </row>
    <row r="8" spans="1:12" ht="45" x14ac:dyDescent="0.25">
      <c r="A8" s="23">
        <f t="shared" si="2"/>
        <v>5</v>
      </c>
      <c r="B8" s="37" t="s">
        <v>205</v>
      </c>
      <c r="C8" s="37">
        <v>2</v>
      </c>
      <c r="D8" s="5" t="s">
        <v>133</v>
      </c>
      <c r="E8" s="5">
        <v>11000</v>
      </c>
      <c r="F8" s="5" t="s">
        <v>165</v>
      </c>
      <c r="G8" s="5">
        <v>5300</v>
      </c>
      <c r="H8" s="5" t="s">
        <v>166</v>
      </c>
      <c r="I8" s="5">
        <v>3800</v>
      </c>
      <c r="J8" s="35">
        <v>3775</v>
      </c>
      <c r="K8" s="44">
        <f>C8*J8</f>
        <v>7550</v>
      </c>
      <c r="L8" s="42">
        <f t="shared" si="1"/>
        <v>8984.5</v>
      </c>
    </row>
    <row r="9" spans="1:12" ht="30" x14ac:dyDescent="0.25">
      <c r="A9" s="57">
        <f t="shared" si="2"/>
        <v>6</v>
      </c>
      <c r="B9" s="37" t="s">
        <v>94</v>
      </c>
      <c r="C9" s="37">
        <v>2</v>
      </c>
      <c r="D9" s="23" t="s">
        <v>169</v>
      </c>
      <c r="E9" s="23">
        <v>200</v>
      </c>
      <c r="F9" s="23" t="s">
        <v>170</v>
      </c>
      <c r="G9" s="23">
        <v>150</v>
      </c>
      <c r="H9" s="23" t="s">
        <v>170</v>
      </c>
      <c r="I9" s="23">
        <v>190</v>
      </c>
      <c r="J9" s="35">
        <v>200</v>
      </c>
      <c r="K9" s="44">
        <f t="shared" si="0"/>
        <v>400</v>
      </c>
      <c r="L9" s="42">
        <f t="shared" si="1"/>
        <v>476</v>
      </c>
    </row>
    <row r="10" spans="1:12" ht="30" x14ac:dyDescent="0.25">
      <c r="A10" s="57">
        <f t="shared" si="2"/>
        <v>7</v>
      </c>
      <c r="B10" s="37" t="s">
        <v>95</v>
      </c>
      <c r="C10" s="37">
        <v>4</v>
      </c>
      <c r="D10" s="23" t="s">
        <v>158</v>
      </c>
      <c r="E10" s="23">
        <v>1400</v>
      </c>
      <c r="F10" s="5" t="s">
        <v>167</v>
      </c>
      <c r="G10" s="5">
        <v>820</v>
      </c>
      <c r="H10" s="5" t="s">
        <v>171</v>
      </c>
      <c r="I10" s="5">
        <v>650</v>
      </c>
      <c r="J10" s="35">
        <v>1400</v>
      </c>
      <c r="K10" s="44">
        <f t="shared" si="0"/>
        <v>5600</v>
      </c>
      <c r="L10" s="42">
        <f t="shared" si="1"/>
        <v>6664</v>
      </c>
    </row>
    <row r="11" spans="1:12" ht="30" x14ac:dyDescent="0.25">
      <c r="A11" s="57">
        <f t="shared" si="2"/>
        <v>8</v>
      </c>
      <c r="B11" s="37" t="s">
        <v>101</v>
      </c>
      <c r="C11" s="37">
        <v>2</v>
      </c>
      <c r="D11" s="23" t="s">
        <v>172</v>
      </c>
      <c r="E11" s="23">
        <v>700</v>
      </c>
      <c r="F11" s="23" t="s">
        <v>173</v>
      </c>
      <c r="G11" s="23">
        <v>500</v>
      </c>
      <c r="H11" s="23" t="s">
        <v>174</v>
      </c>
      <c r="I11" s="23">
        <v>480</v>
      </c>
      <c r="J11" s="35">
        <v>700</v>
      </c>
      <c r="K11" s="44">
        <f t="shared" si="0"/>
        <v>1400</v>
      </c>
      <c r="L11" s="42">
        <f t="shared" si="1"/>
        <v>1666</v>
      </c>
    </row>
    <row r="12" spans="1:12" x14ac:dyDescent="0.25">
      <c r="A12" s="57">
        <f t="shared" si="2"/>
        <v>9</v>
      </c>
      <c r="B12" s="37" t="s">
        <v>185</v>
      </c>
      <c r="C12" s="23"/>
      <c r="D12" s="37"/>
      <c r="E12" s="28"/>
      <c r="F12" s="28"/>
      <c r="G12" s="28"/>
      <c r="H12" s="28"/>
      <c r="I12" s="28"/>
      <c r="J12" s="43"/>
      <c r="K12" s="44">
        <f>SUM(K4:K11)</f>
        <v>291430</v>
      </c>
      <c r="L12" s="44">
        <f t="shared" si="1"/>
        <v>346801.7</v>
      </c>
    </row>
    <row r="13" spans="1:12" x14ac:dyDescent="0.25">
      <c r="A13" s="41"/>
      <c r="B13" s="45"/>
      <c r="C13" s="41"/>
      <c r="D13" s="45"/>
      <c r="E13" s="46"/>
      <c r="F13" s="46"/>
      <c r="G13" s="46"/>
      <c r="H13" s="46"/>
      <c r="I13" s="46"/>
      <c r="J13" s="47"/>
      <c r="K13" s="48"/>
      <c r="L13" s="49"/>
    </row>
    <row r="14" spans="1:12" x14ac:dyDescent="0.25">
      <c r="A14" s="41"/>
      <c r="B14" s="41"/>
      <c r="C14" s="41"/>
      <c r="D14" s="41"/>
      <c r="E14" s="24"/>
      <c r="F14" s="24"/>
      <c r="G14" s="24"/>
      <c r="H14" s="24"/>
      <c r="I14" s="24"/>
      <c r="J14" s="50"/>
      <c r="K14" s="49"/>
      <c r="L14" s="49"/>
    </row>
    <row r="15" spans="1:12" ht="30" x14ac:dyDescent="0.25">
      <c r="A15" s="23" t="s">
        <v>0</v>
      </c>
      <c r="B15" s="23" t="s">
        <v>19</v>
      </c>
      <c r="C15" s="23" t="s">
        <v>2</v>
      </c>
      <c r="D15" s="23" t="s">
        <v>3</v>
      </c>
      <c r="E15" s="91" t="s">
        <v>5</v>
      </c>
      <c r="F15" s="91"/>
      <c r="G15" s="91" t="s">
        <v>4</v>
      </c>
      <c r="H15" s="91"/>
      <c r="I15" s="91" t="s">
        <v>6</v>
      </c>
      <c r="J15" s="91"/>
      <c r="K15" s="42" t="s">
        <v>7</v>
      </c>
      <c r="L15" s="49"/>
    </row>
    <row r="16" spans="1:12" ht="26.25" x14ac:dyDescent="0.25">
      <c r="A16" s="5">
        <v>1</v>
      </c>
      <c r="B16" s="5" t="s">
        <v>21</v>
      </c>
      <c r="C16" s="5" t="s">
        <v>23</v>
      </c>
      <c r="D16" s="5">
        <v>2</v>
      </c>
      <c r="E16" s="5"/>
      <c r="F16" s="5"/>
      <c r="G16" s="5"/>
      <c r="H16" s="5"/>
      <c r="I16" s="5"/>
      <c r="J16" s="35"/>
      <c r="K16" s="35"/>
      <c r="L16" s="49"/>
    </row>
    <row r="17" spans="1:12" ht="26.25" x14ac:dyDescent="0.25">
      <c r="A17" s="5">
        <f>A16+1</f>
        <v>2</v>
      </c>
      <c r="B17" s="5" t="s">
        <v>22</v>
      </c>
      <c r="C17" s="5" t="s">
        <v>23</v>
      </c>
      <c r="D17" s="5">
        <v>3</v>
      </c>
      <c r="E17" s="5"/>
      <c r="F17" s="5"/>
      <c r="G17" s="5"/>
      <c r="H17" s="5"/>
      <c r="I17" s="5"/>
      <c r="J17" s="35"/>
      <c r="K17" s="35"/>
      <c r="L17" s="49"/>
    </row>
    <row r="18" spans="1:12" ht="26.25" x14ac:dyDescent="0.25">
      <c r="A18" s="5">
        <f t="shared" ref="A18:A54" si="3">A17+1</f>
        <v>3</v>
      </c>
      <c r="B18" s="5" t="s">
        <v>24</v>
      </c>
      <c r="C18" s="5" t="s">
        <v>23</v>
      </c>
      <c r="D18" s="5">
        <v>1</v>
      </c>
      <c r="E18" s="5"/>
      <c r="F18" s="5"/>
      <c r="G18" s="5"/>
      <c r="H18" s="5"/>
      <c r="I18" s="5"/>
      <c r="J18" s="35"/>
      <c r="K18" s="35"/>
      <c r="L18" s="49"/>
    </row>
    <row r="19" spans="1:12" x14ac:dyDescent="0.25">
      <c r="A19" s="5">
        <f t="shared" si="3"/>
        <v>4</v>
      </c>
      <c r="B19" s="5" t="s">
        <v>21</v>
      </c>
      <c r="C19" s="5" t="s">
        <v>25</v>
      </c>
      <c r="D19" s="5">
        <v>2</v>
      </c>
      <c r="E19" s="5"/>
      <c r="F19" s="5"/>
      <c r="G19" s="5"/>
      <c r="H19" s="5"/>
      <c r="I19" s="5"/>
      <c r="J19" s="35"/>
      <c r="K19" s="35"/>
      <c r="L19" s="49"/>
    </row>
    <row r="20" spans="1:12" x14ac:dyDescent="0.25">
      <c r="A20" s="5">
        <f t="shared" si="3"/>
        <v>5</v>
      </c>
      <c r="B20" s="5" t="s">
        <v>22</v>
      </c>
      <c r="C20" s="5" t="s">
        <v>25</v>
      </c>
      <c r="D20" s="5">
        <v>2</v>
      </c>
      <c r="E20" s="5"/>
      <c r="F20" s="5"/>
      <c r="G20" s="5"/>
      <c r="H20" s="5"/>
      <c r="I20" s="5"/>
      <c r="J20" s="35"/>
      <c r="K20" s="35"/>
      <c r="L20" s="49"/>
    </row>
    <row r="21" spans="1:12" ht="26.25" x14ac:dyDescent="0.25">
      <c r="A21" s="5">
        <f t="shared" si="3"/>
        <v>6</v>
      </c>
      <c r="B21" s="5" t="s">
        <v>26</v>
      </c>
      <c r="C21" s="5" t="s">
        <v>27</v>
      </c>
      <c r="D21" s="5">
        <v>1</v>
      </c>
      <c r="E21" s="5"/>
      <c r="F21" s="5"/>
      <c r="G21" s="5"/>
      <c r="H21" s="5"/>
      <c r="I21" s="5"/>
      <c r="J21" s="35"/>
      <c r="K21" s="35"/>
      <c r="L21" s="49"/>
    </row>
    <row r="22" spans="1:12" ht="26.25" x14ac:dyDescent="0.25">
      <c r="A22" s="5">
        <f t="shared" si="3"/>
        <v>7</v>
      </c>
      <c r="B22" s="5" t="s">
        <v>83</v>
      </c>
      <c r="C22" s="5" t="s">
        <v>27</v>
      </c>
      <c r="D22" s="5">
        <v>1</v>
      </c>
      <c r="E22" s="5"/>
      <c r="F22" s="5"/>
      <c r="G22" s="5"/>
      <c r="H22" s="5"/>
      <c r="I22" s="5"/>
      <c r="J22" s="35"/>
      <c r="K22" s="35"/>
      <c r="L22" s="49"/>
    </row>
    <row r="23" spans="1:12" x14ac:dyDescent="0.25">
      <c r="A23" s="5">
        <f t="shared" si="3"/>
        <v>8</v>
      </c>
      <c r="B23" s="5" t="s">
        <v>21</v>
      </c>
      <c r="C23" s="5" t="s">
        <v>201</v>
      </c>
      <c r="D23" s="5">
        <v>1</v>
      </c>
      <c r="E23" s="5"/>
      <c r="F23" s="5"/>
      <c r="G23" s="5"/>
      <c r="H23" s="5"/>
      <c r="I23" s="5"/>
      <c r="J23" s="35"/>
      <c r="K23" s="35"/>
      <c r="L23" s="49"/>
    </row>
    <row r="24" spans="1:12" x14ac:dyDescent="0.25">
      <c r="A24" s="5">
        <f t="shared" si="3"/>
        <v>9</v>
      </c>
      <c r="B24" s="5" t="s">
        <v>24</v>
      </c>
      <c r="C24" s="5" t="s">
        <v>201</v>
      </c>
      <c r="D24" s="5">
        <v>3</v>
      </c>
      <c r="E24" s="5"/>
      <c r="F24" s="5"/>
      <c r="G24" s="5"/>
      <c r="H24" s="5"/>
      <c r="I24" s="5"/>
      <c r="J24" s="35"/>
      <c r="K24" s="35"/>
      <c r="L24" s="49"/>
    </row>
    <row r="25" spans="1:12" ht="26.25" x14ac:dyDescent="0.25">
      <c r="A25" s="5">
        <f t="shared" si="3"/>
        <v>10</v>
      </c>
      <c r="B25" s="5" t="s">
        <v>22</v>
      </c>
      <c r="C25" s="5" t="s">
        <v>37</v>
      </c>
      <c r="D25" s="5">
        <v>4</v>
      </c>
      <c r="E25" s="5"/>
      <c r="F25" s="5"/>
      <c r="G25" s="5"/>
      <c r="H25" s="5"/>
      <c r="I25" s="5"/>
      <c r="J25" s="35"/>
      <c r="K25" s="35"/>
      <c r="L25" s="49"/>
    </row>
    <row r="26" spans="1:12" ht="26.25" x14ac:dyDescent="0.25">
      <c r="A26" s="5">
        <f t="shared" si="3"/>
        <v>11</v>
      </c>
      <c r="B26" s="5" t="s">
        <v>21</v>
      </c>
      <c r="C26" s="5" t="s">
        <v>85</v>
      </c>
      <c r="D26" s="5">
        <v>2</v>
      </c>
      <c r="E26" s="5"/>
      <c r="F26" s="5"/>
      <c r="G26" s="5"/>
      <c r="H26" s="5"/>
      <c r="I26" s="5"/>
      <c r="J26" s="35"/>
      <c r="K26" s="35"/>
      <c r="L26" s="49"/>
    </row>
    <row r="27" spans="1:12" ht="26.25" x14ac:dyDescent="0.25">
      <c r="A27" s="5">
        <f t="shared" si="3"/>
        <v>12</v>
      </c>
      <c r="B27" s="5" t="s">
        <v>84</v>
      </c>
      <c r="C27" s="5" t="s">
        <v>85</v>
      </c>
      <c r="D27" s="5">
        <v>1</v>
      </c>
      <c r="E27" s="5"/>
      <c r="F27" s="5"/>
      <c r="G27" s="5"/>
      <c r="H27" s="5"/>
      <c r="I27" s="5"/>
      <c r="J27" s="35"/>
      <c r="K27" s="35"/>
      <c r="L27" s="49"/>
    </row>
    <row r="28" spans="1:12" ht="26.25" x14ac:dyDescent="0.25">
      <c r="A28" s="5">
        <f t="shared" si="3"/>
        <v>13</v>
      </c>
      <c r="B28" s="5" t="s">
        <v>22</v>
      </c>
      <c r="C28" s="5" t="s">
        <v>85</v>
      </c>
      <c r="D28" s="5">
        <v>3</v>
      </c>
      <c r="E28" s="5"/>
      <c r="F28" s="5"/>
      <c r="G28" s="5"/>
      <c r="H28" s="5"/>
      <c r="I28" s="5"/>
      <c r="J28" s="35"/>
      <c r="K28" s="35"/>
      <c r="L28" s="49"/>
    </row>
    <row r="29" spans="1:12" x14ac:dyDescent="0.25">
      <c r="A29" s="5">
        <f t="shared" si="3"/>
        <v>14</v>
      </c>
      <c r="B29" s="5" t="s">
        <v>21</v>
      </c>
      <c r="C29" s="5" t="s">
        <v>46</v>
      </c>
      <c r="D29" s="5">
        <v>2</v>
      </c>
      <c r="E29" s="5"/>
      <c r="F29" s="5"/>
      <c r="G29" s="5"/>
      <c r="H29" s="5"/>
      <c r="I29" s="5"/>
      <c r="J29" s="35"/>
      <c r="K29" s="35"/>
      <c r="L29" s="49"/>
    </row>
    <row r="30" spans="1:12" x14ac:dyDescent="0.25">
      <c r="A30" s="5">
        <f t="shared" si="3"/>
        <v>15</v>
      </c>
      <c r="B30" s="5" t="s">
        <v>84</v>
      </c>
      <c r="C30" s="5" t="s">
        <v>46</v>
      </c>
      <c r="D30" s="5">
        <v>2</v>
      </c>
      <c r="E30" s="5"/>
      <c r="F30" s="5"/>
      <c r="G30" s="5"/>
      <c r="H30" s="5"/>
      <c r="I30" s="5"/>
      <c r="J30" s="35"/>
      <c r="K30" s="35"/>
      <c r="L30" s="49"/>
    </row>
    <row r="31" spans="1:12" x14ac:dyDescent="0.25">
      <c r="A31" s="5">
        <f t="shared" si="3"/>
        <v>16</v>
      </c>
      <c r="B31" s="5" t="s">
        <v>22</v>
      </c>
      <c r="C31" s="5" t="s">
        <v>46</v>
      </c>
      <c r="D31" s="5">
        <v>2</v>
      </c>
      <c r="E31" s="5"/>
      <c r="F31" s="5"/>
      <c r="G31" s="5"/>
      <c r="H31" s="5"/>
      <c r="I31" s="5"/>
      <c r="J31" s="35"/>
      <c r="K31" s="35"/>
      <c r="L31" s="49"/>
    </row>
    <row r="32" spans="1:12" ht="26.25" x14ac:dyDescent="0.25">
      <c r="A32" s="5">
        <f t="shared" si="3"/>
        <v>17</v>
      </c>
      <c r="B32" s="5" t="s">
        <v>21</v>
      </c>
      <c r="C32" s="5" t="s">
        <v>55</v>
      </c>
      <c r="D32" s="5">
        <v>2</v>
      </c>
      <c r="E32" s="5"/>
      <c r="F32" s="5"/>
      <c r="G32" s="5"/>
      <c r="H32" s="5"/>
      <c r="I32" s="5"/>
      <c r="J32" s="35"/>
      <c r="K32" s="35"/>
      <c r="L32" s="49"/>
    </row>
    <row r="33" spans="1:12" ht="26.25" x14ac:dyDescent="0.25">
      <c r="A33" s="5">
        <f t="shared" si="3"/>
        <v>18</v>
      </c>
      <c r="B33" s="5" t="s">
        <v>84</v>
      </c>
      <c r="C33" s="5" t="s">
        <v>55</v>
      </c>
      <c r="D33" s="5">
        <v>2</v>
      </c>
      <c r="E33" s="5"/>
      <c r="F33" s="5"/>
      <c r="G33" s="5"/>
      <c r="H33" s="5"/>
      <c r="I33" s="5"/>
      <c r="J33" s="35"/>
      <c r="K33" s="35"/>
      <c r="L33" s="49"/>
    </row>
    <row r="34" spans="1:12" ht="26.25" x14ac:dyDescent="0.25">
      <c r="A34" s="5">
        <f t="shared" si="3"/>
        <v>19</v>
      </c>
      <c r="B34" s="40" t="s">
        <v>24</v>
      </c>
      <c r="C34" s="5" t="s">
        <v>55</v>
      </c>
      <c r="D34" s="23">
        <v>2</v>
      </c>
      <c r="E34" s="28"/>
      <c r="F34" s="28"/>
      <c r="G34" s="28"/>
      <c r="H34" s="28"/>
      <c r="I34" s="28"/>
      <c r="J34" s="43"/>
      <c r="K34" s="42"/>
      <c r="L34" s="49"/>
    </row>
    <row r="35" spans="1:12" ht="26.25" x14ac:dyDescent="0.25">
      <c r="A35" s="5">
        <f t="shared" si="3"/>
        <v>20</v>
      </c>
      <c r="B35" s="40" t="s">
        <v>86</v>
      </c>
      <c r="C35" s="5" t="s">
        <v>55</v>
      </c>
      <c r="D35" s="23">
        <v>2</v>
      </c>
      <c r="E35" s="28"/>
      <c r="F35" s="28"/>
      <c r="G35" s="28"/>
      <c r="H35" s="28"/>
      <c r="I35" s="28"/>
      <c r="J35" s="43"/>
      <c r="K35" s="42"/>
      <c r="L35" s="49"/>
    </row>
    <row r="36" spans="1:12" ht="26.25" x14ac:dyDescent="0.25">
      <c r="A36" s="5">
        <f t="shared" si="3"/>
        <v>21</v>
      </c>
      <c r="B36" s="40" t="s">
        <v>22</v>
      </c>
      <c r="C36" s="5" t="s">
        <v>55</v>
      </c>
      <c r="D36" s="23">
        <v>2</v>
      </c>
      <c r="E36" s="28"/>
      <c r="F36" s="28"/>
      <c r="G36" s="28"/>
      <c r="H36" s="28"/>
      <c r="I36" s="28"/>
      <c r="J36" s="43"/>
      <c r="K36" s="42"/>
      <c r="L36" s="49"/>
    </row>
    <row r="37" spans="1:12" ht="26.25" x14ac:dyDescent="0.25">
      <c r="A37" s="5">
        <f t="shared" si="3"/>
        <v>22</v>
      </c>
      <c r="B37" s="40" t="s">
        <v>87</v>
      </c>
      <c r="C37" s="5" t="s">
        <v>55</v>
      </c>
      <c r="D37" s="23">
        <v>2</v>
      </c>
      <c r="E37" s="28"/>
      <c r="F37" s="28"/>
      <c r="G37" s="28"/>
      <c r="H37" s="28"/>
      <c r="I37" s="28"/>
      <c r="J37" s="43"/>
      <c r="K37" s="42"/>
      <c r="L37" s="49"/>
    </row>
    <row r="38" spans="1:12" ht="30" x14ac:dyDescent="0.25">
      <c r="A38" s="5">
        <f t="shared" si="3"/>
        <v>23</v>
      </c>
      <c r="B38" s="40" t="s">
        <v>88</v>
      </c>
      <c r="C38" s="5" t="s">
        <v>55</v>
      </c>
      <c r="D38" s="23">
        <v>4</v>
      </c>
      <c r="E38" s="28" t="s">
        <v>99</v>
      </c>
      <c r="F38" s="28">
        <v>1400</v>
      </c>
      <c r="G38" s="28"/>
      <c r="H38" s="28"/>
      <c r="I38" s="28"/>
      <c r="J38" s="43"/>
      <c r="K38" s="42"/>
      <c r="L38" s="49"/>
    </row>
    <row r="39" spans="1:12" ht="30" x14ac:dyDescent="0.25">
      <c r="A39" s="5">
        <f t="shared" si="3"/>
        <v>24</v>
      </c>
      <c r="B39" s="23" t="s">
        <v>21</v>
      </c>
      <c r="C39" s="23" t="s">
        <v>59</v>
      </c>
      <c r="D39" s="23">
        <v>2</v>
      </c>
      <c r="E39" s="28"/>
      <c r="F39" s="28"/>
      <c r="G39" s="28"/>
      <c r="H39" s="28"/>
      <c r="I39" s="28"/>
      <c r="J39" s="43"/>
      <c r="K39" s="42"/>
      <c r="L39" s="49"/>
    </row>
    <row r="40" spans="1:12" ht="30" x14ac:dyDescent="0.25">
      <c r="A40" s="5">
        <f t="shared" si="3"/>
        <v>25</v>
      </c>
      <c r="B40" s="23" t="s">
        <v>84</v>
      </c>
      <c r="C40" s="23" t="s">
        <v>59</v>
      </c>
      <c r="D40" s="23">
        <v>2</v>
      </c>
      <c r="E40" s="28"/>
      <c r="F40" s="28"/>
      <c r="G40" s="28"/>
      <c r="H40" s="28"/>
      <c r="I40" s="28"/>
      <c r="J40" s="43"/>
      <c r="K40" s="42"/>
      <c r="L40" s="49"/>
    </row>
    <row r="41" spans="1:12" ht="30" x14ac:dyDescent="0.25">
      <c r="A41" s="5">
        <f t="shared" si="3"/>
        <v>26</v>
      </c>
      <c r="B41" s="23" t="s">
        <v>22</v>
      </c>
      <c r="C41" s="23" t="s">
        <v>59</v>
      </c>
      <c r="D41" s="23">
        <v>2</v>
      </c>
      <c r="E41" s="28"/>
      <c r="F41" s="28"/>
      <c r="G41" s="28"/>
      <c r="H41" s="28"/>
      <c r="I41" s="28"/>
      <c r="J41" s="43"/>
      <c r="K41" s="42"/>
      <c r="L41" s="49"/>
    </row>
    <row r="42" spans="1:12" x14ac:dyDescent="0.25">
      <c r="A42" s="5">
        <f t="shared" si="3"/>
        <v>27</v>
      </c>
      <c r="B42" s="23" t="s">
        <v>21</v>
      </c>
      <c r="C42" s="23" t="s">
        <v>63</v>
      </c>
      <c r="D42" s="23">
        <v>1</v>
      </c>
      <c r="E42" s="28"/>
      <c r="F42" s="28"/>
      <c r="G42" s="28"/>
      <c r="H42" s="28"/>
      <c r="I42" s="28"/>
      <c r="J42" s="43"/>
      <c r="K42" s="42"/>
      <c r="L42" s="49"/>
    </row>
    <row r="43" spans="1:12" x14ac:dyDescent="0.25">
      <c r="A43" s="5">
        <f t="shared" si="3"/>
        <v>28</v>
      </c>
      <c r="B43" s="23" t="s">
        <v>22</v>
      </c>
      <c r="C43" s="23" t="s">
        <v>63</v>
      </c>
      <c r="D43" s="23">
        <v>1</v>
      </c>
      <c r="E43" s="28"/>
      <c r="F43" s="28"/>
      <c r="G43" s="28"/>
      <c r="H43" s="28"/>
      <c r="I43" s="28"/>
      <c r="J43" s="43"/>
      <c r="K43" s="42"/>
      <c r="L43" s="49"/>
    </row>
    <row r="44" spans="1:12" x14ac:dyDescent="0.25">
      <c r="A44" s="5">
        <f t="shared" si="3"/>
        <v>29</v>
      </c>
      <c r="B44" s="23" t="s">
        <v>84</v>
      </c>
      <c r="C44" s="23" t="s">
        <v>63</v>
      </c>
      <c r="D44" s="23">
        <v>2</v>
      </c>
      <c r="E44" s="28"/>
      <c r="F44" s="28"/>
      <c r="G44" s="28"/>
      <c r="H44" s="28"/>
      <c r="I44" s="28"/>
      <c r="J44" s="43"/>
      <c r="K44" s="42"/>
      <c r="L44" s="49"/>
    </row>
    <row r="45" spans="1:12" ht="30" x14ac:dyDescent="0.25">
      <c r="A45" s="5">
        <f t="shared" si="3"/>
        <v>30</v>
      </c>
      <c r="B45" s="23" t="s">
        <v>21</v>
      </c>
      <c r="C45" s="23" t="s">
        <v>80</v>
      </c>
      <c r="D45" s="23">
        <v>2</v>
      </c>
      <c r="E45" s="28"/>
      <c r="F45" s="28"/>
      <c r="G45" s="28"/>
      <c r="H45" s="28"/>
      <c r="I45" s="28"/>
      <c r="J45" s="43"/>
      <c r="K45" s="42"/>
      <c r="L45" s="49"/>
    </row>
    <row r="46" spans="1:12" ht="30" x14ac:dyDescent="0.25">
      <c r="A46" s="5">
        <f t="shared" si="3"/>
        <v>31</v>
      </c>
      <c r="B46" s="23" t="s">
        <v>84</v>
      </c>
      <c r="C46" s="23" t="s">
        <v>80</v>
      </c>
      <c r="D46" s="23">
        <v>2</v>
      </c>
      <c r="E46" s="28"/>
      <c r="F46" s="28"/>
      <c r="G46" s="28"/>
      <c r="H46" s="28"/>
      <c r="I46" s="28"/>
      <c r="J46" s="43"/>
      <c r="K46" s="42"/>
      <c r="L46" s="49"/>
    </row>
    <row r="47" spans="1:12" ht="30" x14ac:dyDescent="0.25">
      <c r="A47" s="5">
        <f t="shared" si="3"/>
        <v>32</v>
      </c>
      <c r="B47" s="23" t="s">
        <v>22</v>
      </c>
      <c r="C47" s="23" t="s">
        <v>80</v>
      </c>
      <c r="D47" s="23">
        <v>2</v>
      </c>
      <c r="E47" s="28"/>
      <c r="F47" s="28"/>
      <c r="G47" s="28"/>
      <c r="H47" s="28"/>
      <c r="I47" s="28"/>
      <c r="J47" s="43"/>
      <c r="K47" s="42"/>
      <c r="L47" s="49"/>
    </row>
    <row r="48" spans="1:12" x14ac:dyDescent="0.25">
      <c r="A48" s="5">
        <f t="shared" si="3"/>
        <v>33</v>
      </c>
      <c r="B48" s="23" t="s">
        <v>21</v>
      </c>
      <c r="C48" s="23" t="s">
        <v>81</v>
      </c>
      <c r="D48" s="23">
        <v>4</v>
      </c>
      <c r="E48" s="28"/>
      <c r="F48" s="28"/>
      <c r="G48" s="28"/>
      <c r="H48" s="28"/>
      <c r="I48" s="28"/>
      <c r="J48" s="43"/>
      <c r="K48" s="42"/>
      <c r="L48" s="49"/>
    </row>
    <row r="49" spans="1:12" x14ac:dyDescent="0.25">
      <c r="A49" s="5">
        <f t="shared" si="3"/>
        <v>34</v>
      </c>
      <c r="B49" s="23" t="s">
        <v>84</v>
      </c>
      <c r="C49" s="23" t="s">
        <v>81</v>
      </c>
      <c r="D49" s="23">
        <v>4</v>
      </c>
      <c r="E49" s="28"/>
      <c r="F49" s="28"/>
      <c r="G49" s="28"/>
      <c r="H49" s="28"/>
      <c r="I49" s="28"/>
      <c r="J49" s="43"/>
      <c r="K49" s="42"/>
      <c r="L49" s="49"/>
    </row>
    <row r="50" spans="1:12" x14ac:dyDescent="0.25">
      <c r="A50" s="5">
        <f t="shared" si="3"/>
        <v>35</v>
      </c>
      <c r="B50" s="23" t="s">
        <v>24</v>
      </c>
      <c r="C50" s="23" t="s">
        <v>81</v>
      </c>
      <c r="D50" s="23">
        <v>1</v>
      </c>
      <c r="E50" s="28"/>
      <c r="F50" s="28"/>
      <c r="G50" s="28"/>
      <c r="H50" s="28"/>
      <c r="I50" s="28"/>
      <c r="J50" s="43"/>
      <c r="K50" s="42"/>
      <c r="L50" s="49"/>
    </row>
    <row r="51" spans="1:12" x14ac:dyDescent="0.25">
      <c r="A51" s="5">
        <f t="shared" si="3"/>
        <v>36</v>
      </c>
      <c r="B51" s="23" t="s">
        <v>22</v>
      </c>
      <c r="C51" s="23" t="s">
        <v>81</v>
      </c>
      <c r="D51" s="23">
        <v>6</v>
      </c>
      <c r="E51" s="28"/>
      <c r="F51" s="28"/>
      <c r="G51" s="28"/>
      <c r="H51" s="28"/>
      <c r="I51" s="28"/>
      <c r="J51" s="43"/>
      <c r="K51" s="42"/>
      <c r="L51" s="49"/>
    </row>
    <row r="52" spans="1:12" ht="30" x14ac:dyDescent="0.25">
      <c r="A52" s="5">
        <f t="shared" si="3"/>
        <v>37</v>
      </c>
      <c r="B52" s="23" t="s">
        <v>21</v>
      </c>
      <c r="C52" s="23" t="s">
        <v>82</v>
      </c>
      <c r="D52" s="23">
        <v>2</v>
      </c>
      <c r="E52" s="28"/>
      <c r="F52" s="28"/>
      <c r="G52" s="28"/>
      <c r="H52" s="28"/>
      <c r="I52" s="28"/>
      <c r="J52" s="43"/>
      <c r="K52" s="42"/>
      <c r="L52" s="49"/>
    </row>
    <row r="53" spans="1:12" ht="30" x14ac:dyDescent="0.25">
      <c r="A53" s="5">
        <f t="shared" si="3"/>
        <v>38</v>
      </c>
      <c r="B53" s="23" t="s">
        <v>84</v>
      </c>
      <c r="C53" s="23" t="s">
        <v>82</v>
      </c>
      <c r="D53" s="23">
        <v>2</v>
      </c>
      <c r="E53" s="28"/>
      <c r="F53" s="28"/>
      <c r="G53" s="28"/>
      <c r="H53" s="28"/>
      <c r="I53" s="28"/>
      <c r="J53" s="43"/>
      <c r="K53" s="42"/>
      <c r="L53" s="49"/>
    </row>
    <row r="54" spans="1:12" ht="30" x14ac:dyDescent="0.25">
      <c r="A54" s="5">
        <f t="shared" si="3"/>
        <v>39</v>
      </c>
      <c r="B54" s="23" t="s">
        <v>22</v>
      </c>
      <c r="C54" s="23" t="s">
        <v>82</v>
      </c>
      <c r="D54" s="23">
        <v>2</v>
      </c>
      <c r="E54" s="28"/>
      <c r="F54" s="28"/>
      <c r="G54" s="28"/>
      <c r="H54" s="28"/>
      <c r="I54" s="28"/>
      <c r="J54" s="43"/>
      <c r="K54" s="42"/>
      <c r="L54" s="49"/>
    </row>
    <row r="55" spans="1:12" x14ac:dyDescent="0.25">
      <c r="A55" s="23"/>
      <c r="B55" s="23"/>
      <c r="C55" s="23"/>
      <c r="D55" s="23">
        <f>SUM(D16:D54)</f>
        <v>85</v>
      </c>
      <c r="E55" s="28"/>
      <c r="F55" s="28"/>
      <c r="G55" s="28"/>
      <c r="H55" s="28"/>
      <c r="I55" s="28"/>
      <c r="J55" s="43"/>
      <c r="K55" s="42"/>
      <c r="L55" s="49"/>
    </row>
    <row r="56" spans="1:12" x14ac:dyDescent="0.25">
      <c r="A56" s="23"/>
      <c r="B56" s="23"/>
      <c r="C56" s="23"/>
      <c r="D56" s="23"/>
      <c r="E56" s="28"/>
      <c r="F56" s="28"/>
      <c r="G56" s="28"/>
      <c r="H56" s="28"/>
      <c r="I56" s="28"/>
      <c r="J56" s="43"/>
      <c r="K56" s="42"/>
      <c r="L56" s="49"/>
    </row>
    <row r="57" spans="1:12" x14ac:dyDescent="0.25">
      <c r="A57" s="23"/>
      <c r="B57" s="23"/>
      <c r="C57" s="23"/>
      <c r="D57" s="23"/>
      <c r="E57" s="28"/>
      <c r="F57" s="28"/>
      <c r="G57" s="28"/>
      <c r="H57" s="28"/>
      <c r="I57" s="28"/>
      <c r="J57" s="43"/>
      <c r="K57" s="42"/>
      <c r="L57" s="49"/>
    </row>
    <row r="58" spans="1:12" x14ac:dyDescent="0.25">
      <c r="A58" s="23"/>
      <c r="B58" s="23"/>
      <c r="C58" s="23"/>
      <c r="D58" s="23"/>
      <c r="E58" s="28"/>
      <c r="F58" s="28"/>
      <c r="G58" s="28"/>
      <c r="H58" s="28"/>
      <c r="I58" s="28"/>
      <c r="J58" s="43"/>
      <c r="K58" s="42"/>
      <c r="L58" s="49"/>
    </row>
  </sheetData>
  <mergeCells count="6">
    <mergeCell ref="D3:E3"/>
    <mergeCell ref="F3:G3"/>
    <mergeCell ref="H3:I3"/>
    <mergeCell ref="E15:F15"/>
    <mergeCell ref="G15:H15"/>
    <mergeCell ref="I15:J15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DC3E8-02E0-4E3A-B7F6-043C3FD69167}">
  <dimension ref="A2:L8"/>
  <sheetViews>
    <sheetView workbookViewId="0">
      <selection activeCell="J16" sqref="J16"/>
    </sheetView>
  </sheetViews>
  <sheetFormatPr defaultRowHeight="15" x14ac:dyDescent="0.25"/>
  <cols>
    <col min="1" max="1" width="8.5703125" customWidth="1"/>
    <col min="2" max="2" width="10.85546875" customWidth="1"/>
    <col min="3" max="3" width="9" customWidth="1"/>
    <col min="5" max="5" width="7.85546875" customWidth="1"/>
    <col min="7" max="7" width="8.42578125" customWidth="1"/>
    <col min="9" max="9" width="8.28515625" customWidth="1"/>
    <col min="10" max="10" width="11.7109375" customWidth="1"/>
    <col min="11" max="11" width="14.5703125" customWidth="1"/>
    <col min="12" max="12" width="13.5703125" customWidth="1"/>
  </cols>
  <sheetData>
    <row r="2" spans="1:12" x14ac:dyDescent="0.25">
      <c r="B2" s="36" t="s">
        <v>194</v>
      </c>
    </row>
    <row r="5" spans="1:12" ht="30" x14ac:dyDescent="0.25">
      <c r="A5" s="23" t="s">
        <v>0</v>
      </c>
      <c r="B5" s="23" t="s">
        <v>202</v>
      </c>
      <c r="C5" s="23" t="s">
        <v>3</v>
      </c>
      <c r="D5" s="91" t="s">
        <v>5</v>
      </c>
      <c r="E5" s="91"/>
      <c r="F5" s="91" t="s">
        <v>4</v>
      </c>
      <c r="G5" s="91"/>
      <c r="H5" s="91" t="s">
        <v>6</v>
      </c>
      <c r="I5" s="91"/>
      <c r="J5" s="42" t="s">
        <v>7</v>
      </c>
      <c r="K5" s="23" t="s">
        <v>179</v>
      </c>
      <c r="L5" s="23" t="s">
        <v>161</v>
      </c>
    </row>
    <row r="6" spans="1:12" ht="26.25" x14ac:dyDescent="0.25">
      <c r="A6" s="5">
        <v>1</v>
      </c>
      <c r="B6" s="5" t="s">
        <v>175</v>
      </c>
      <c r="C6" s="5">
        <v>12</v>
      </c>
      <c r="D6" s="5" t="s">
        <v>176</v>
      </c>
      <c r="E6" s="5">
        <v>5000</v>
      </c>
      <c r="F6" s="5" t="s">
        <v>177</v>
      </c>
      <c r="G6" s="5">
        <v>7000</v>
      </c>
      <c r="H6" s="5" t="s">
        <v>178</v>
      </c>
      <c r="I6" s="35">
        <v>5000</v>
      </c>
      <c r="J6" s="35">
        <v>7000</v>
      </c>
      <c r="K6" s="44">
        <f>C6*J6</f>
        <v>84000</v>
      </c>
      <c r="L6" s="42">
        <f>K6*1.19</f>
        <v>99960</v>
      </c>
    </row>
    <row r="7" spans="1:12" x14ac:dyDescent="0.25">
      <c r="A7" s="5">
        <f>A6+1</f>
        <v>2</v>
      </c>
      <c r="B7" s="5"/>
      <c r="C7" s="5"/>
      <c r="D7" s="5"/>
      <c r="E7" s="5"/>
      <c r="F7" s="5"/>
      <c r="G7" s="5"/>
      <c r="H7" s="5"/>
      <c r="I7" s="35"/>
      <c r="J7" s="35" t="s">
        <v>157</v>
      </c>
      <c r="K7" s="43"/>
      <c r="L7" s="44">
        <v>99960</v>
      </c>
    </row>
    <row r="8" spans="1:12" x14ac:dyDescent="0.25">
      <c r="A8" s="11">
        <f t="shared" ref="A8" si="0">A7+1</f>
        <v>3</v>
      </c>
      <c r="B8" s="11"/>
      <c r="C8" s="11"/>
      <c r="D8" s="11"/>
      <c r="E8" s="11"/>
      <c r="F8" s="11"/>
      <c r="G8" s="11"/>
      <c r="H8" s="11"/>
      <c r="I8" s="9"/>
      <c r="J8" s="9"/>
      <c r="K8" s="1"/>
      <c r="L8" s="1"/>
    </row>
  </sheetData>
  <mergeCells count="3">
    <mergeCell ref="D5:E5"/>
    <mergeCell ref="F5:G5"/>
    <mergeCell ref="H5:I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ECHIPAMENTE MEDICALE </vt:lpstr>
      <vt:lpstr>Centralizare </vt:lpstr>
      <vt:lpstr>Mobilier medical </vt:lpstr>
      <vt:lpstr>Mobilier</vt:lpstr>
      <vt:lpstr>Sistem PC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2024-08-27T06:39:54Z</cp:lastPrinted>
  <dcterms:created xsi:type="dcterms:W3CDTF">2015-06-05T18:17:20Z</dcterms:created>
  <dcterms:modified xsi:type="dcterms:W3CDTF">2024-08-27T06:40:13Z</dcterms:modified>
</cp:coreProperties>
</file>